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一车间待保温工程量" sheetId="1" r:id="rId1"/>
    <sheet name="二车间待保温工程量" sheetId="2" r:id="rId2"/>
    <sheet name="三车间待保冷工程量" sheetId="5" r:id="rId3"/>
    <sheet name="罐区待保温罐体工程量" sheetId="3" r:id="rId4"/>
    <sheet name="罐区收发货待保温工程量" sheetId="4" r:id="rId5"/>
  </sheets>
  <calcPr calcId="144525"/>
</workbook>
</file>

<file path=xl/sharedStrings.xml><?xml version="1.0" encoding="utf-8"?>
<sst xmlns="http://schemas.openxmlformats.org/spreadsheetml/2006/main" count="961" uniqueCount="181">
  <si>
    <t>一车间待保温工程量</t>
  </si>
  <si>
    <t>名称</t>
  </si>
  <si>
    <t>规格</t>
  </si>
  <si>
    <t>数量</t>
  </si>
  <si>
    <t>单位</t>
  </si>
  <si>
    <t>单价</t>
  </si>
  <si>
    <t>合价</t>
  </si>
  <si>
    <t>材料</t>
  </si>
  <si>
    <t>厚度</t>
  </si>
  <si>
    <t>容重</t>
  </si>
  <si>
    <t>外皮</t>
  </si>
  <si>
    <t>外径</t>
  </si>
  <si>
    <t>外表温度</t>
  </si>
  <si>
    <t>最冷月环境温度</t>
  </si>
  <si>
    <t>理论厚度</t>
  </si>
  <si>
    <t>自来水管</t>
  </si>
  <si>
    <t>DN25</t>
  </si>
  <si>
    <t>m</t>
  </si>
  <si>
    <t>岩棉</t>
  </si>
  <si>
    <t>60-100</t>
  </si>
  <si>
    <t>0.45铝皮</t>
  </si>
  <si>
    <t>自来水管弯头</t>
  </si>
  <si>
    <t>个</t>
  </si>
  <si>
    <t>自来水管阀门</t>
  </si>
  <si>
    <t>自来水管法兰</t>
  </si>
  <si>
    <t>对</t>
  </si>
  <si>
    <t>蒸汽管</t>
  </si>
  <si>
    <t>蒸汽管弯头</t>
  </si>
  <si>
    <t>E2110换热器封头</t>
  </si>
  <si>
    <t>Φ600mm</t>
  </si>
  <si>
    <t>E2110出口</t>
  </si>
  <si>
    <t>DN50</t>
  </si>
  <si>
    <t>E2110出口弯头</t>
  </si>
  <si>
    <t>E2110出口阀门</t>
  </si>
  <si>
    <t>DN65</t>
  </si>
  <si>
    <t>E2110出口法兰</t>
  </si>
  <si>
    <t>E4101出口法兰</t>
  </si>
  <si>
    <t>DN200</t>
  </si>
  <si>
    <t>E4110出口法兰</t>
  </si>
  <si>
    <t>DN150</t>
  </si>
  <si>
    <t>E4114出口阀门</t>
  </si>
  <si>
    <t>E4114出口法兰</t>
  </si>
  <si>
    <t>E4114出口弯头</t>
  </si>
  <si>
    <t>T4102法兰</t>
  </si>
  <si>
    <t>Φ1500mm</t>
  </si>
  <si>
    <t>V2110旁（蒸汽流量计）</t>
  </si>
  <si>
    <t>DN100</t>
  </si>
  <si>
    <t>V2110阀门</t>
  </si>
  <si>
    <t>V2110出料拆除</t>
  </si>
  <si>
    <t>V2110出料新增</t>
  </si>
  <si>
    <t>V2110出料弯头</t>
  </si>
  <si>
    <t>V2110分酸新增</t>
  </si>
  <si>
    <t>V2110分酸拆除</t>
  </si>
  <si>
    <t>V2110分酸弯头</t>
  </si>
  <si>
    <t>E5308出口</t>
  </si>
  <si>
    <t>E5308出口弯头</t>
  </si>
  <si>
    <t>16塔热水补水管</t>
  </si>
  <si>
    <t>DN32</t>
  </si>
  <si>
    <t>16塔热水补水管弯头</t>
  </si>
  <si>
    <t>16塔热水补水管法兰</t>
  </si>
  <si>
    <t>18塔热水补水管</t>
  </si>
  <si>
    <t>18塔热水补水管弯头</t>
  </si>
  <si>
    <t>一车间原料去二车间原料管修补</t>
  </si>
  <si>
    <t>一车间原料去二车间原料管法兰</t>
  </si>
  <si>
    <t>一车间原料去二车间原料管阀门</t>
  </si>
  <si>
    <t>16/18塔托盘阀门壳</t>
  </si>
  <si>
    <t>DN80</t>
  </si>
  <si>
    <t>V3108进料管</t>
  </si>
  <si>
    <t>V3108进料管法兰</t>
  </si>
  <si>
    <t>V3108进料管弯头</t>
  </si>
  <si>
    <t>T6101排液阀门</t>
  </si>
  <si>
    <t>T6101排液法兰</t>
  </si>
  <si>
    <t>热水去循环水池管</t>
  </si>
  <si>
    <t>DN40</t>
  </si>
  <si>
    <t>热水去循环水池管弯头</t>
  </si>
  <si>
    <t>热水去循环水池管阀门</t>
  </si>
  <si>
    <t>二车间待保温工程量</t>
  </si>
  <si>
    <t>1507蒸汽管</t>
  </si>
  <si>
    <t>DN15</t>
  </si>
  <si>
    <t>1507出料管</t>
  </si>
  <si>
    <t>DN32+DN15（伴热）</t>
  </si>
  <si>
    <t>1507出料管法兰</t>
  </si>
  <si>
    <t>1507出料管阀门</t>
  </si>
  <si>
    <t>1507出料管弯头</t>
  </si>
  <si>
    <t>1075出料管</t>
  </si>
  <si>
    <t>DN50+DN15（伴热）</t>
  </si>
  <si>
    <t>1075出料管法兰</t>
  </si>
  <si>
    <t>1075出料管阀门</t>
  </si>
  <si>
    <t>1075出料管弯头</t>
  </si>
  <si>
    <t>1020出料管</t>
  </si>
  <si>
    <t>1020出料管法兰</t>
  </si>
  <si>
    <t>1020出料管阀门</t>
  </si>
  <si>
    <t>1020出料管弯头</t>
  </si>
  <si>
    <t>脱醇去一车间</t>
  </si>
  <si>
    <t>脱醇去一车间阀门</t>
  </si>
  <si>
    <t>脱醇去一车间弯头</t>
  </si>
  <si>
    <t>脱醇去一车间法兰</t>
  </si>
  <si>
    <t>脱醇出料</t>
  </si>
  <si>
    <t>脱醇出料阀门</t>
  </si>
  <si>
    <t>P5501A泵进口阀门</t>
  </si>
  <si>
    <t>P5501A泵进口法兰</t>
  </si>
  <si>
    <t>P5501A泵出口阀门</t>
  </si>
  <si>
    <t>P5401B进口法兰</t>
  </si>
  <si>
    <t>原料过滤机进口阀门</t>
  </si>
  <si>
    <t>原料过滤机设备（海泡石）</t>
  </si>
  <si>
    <t>海泡石</t>
  </si>
  <si>
    <t>E8101封头</t>
  </si>
  <si>
    <r>
      <rPr>
        <sz val="11"/>
        <color theme="1"/>
        <rFont val="宋体"/>
        <charset val="134"/>
        <scheme val="minor"/>
      </rPr>
      <t>Φ</t>
    </r>
    <r>
      <rPr>
        <sz val="11"/>
        <color theme="1"/>
        <rFont val="宋体"/>
        <charset val="134"/>
        <scheme val="minor"/>
      </rPr>
      <t>800</t>
    </r>
  </si>
  <si>
    <t>V8104B封头（修补）</t>
  </si>
  <si>
    <t>T8201上下封头修补</t>
  </si>
  <si>
    <t>T8201法兰</t>
  </si>
  <si>
    <t>DN300</t>
  </si>
  <si>
    <t>T8201人孔</t>
  </si>
  <si>
    <t>T5401人孔</t>
  </si>
  <si>
    <t>进塔管</t>
  </si>
  <si>
    <t>进料阀门</t>
  </si>
  <si>
    <t>三车间待保冷工程量</t>
  </si>
  <si>
    <t>最冷/热月环境温度</t>
  </si>
  <si>
    <t>冷冻水泵头</t>
  </si>
  <si>
    <t>台</t>
  </si>
  <si>
    <t>橡塑（华美B1级）</t>
  </si>
  <si>
    <t>40-60</t>
  </si>
  <si>
    <t>2号釜冷冻水管法兰</t>
  </si>
  <si>
    <t>P510出口法兰</t>
  </si>
  <si>
    <t>DN125</t>
  </si>
  <si>
    <t>P515出口法兰</t>
  </si>
  <si>
    <t>P515出口大小头</t>
  </si>
  <si>
    <t>P515出口阀门</t>
  </si>
  <si>
    <t>P515出口</t>
  </si>
  <si>
    <t>P515出口弯头</t>
  </si>
  <si>
    <t>P515进口阀门</t>
  </si>
  <si>
    <t>p514进口阀门</t>
  </si>
  <si>
    <t>p514出口阀门</t>
  </si>
  <si>
    <t>p511进口阀门</t>
  </si>
  <si>
    <t>p511出口阀门</t>
  </si>
  <si>
    <t>吹扫罐蒸汽阀组阀门</t>
  </si>
  <si>
    <t>化料池蒸汽阀组阀门</t>
  </si>
  <si>
    <t>罐区待保温罐体工程量</t>
  </si>
  <si>
    <t>805#罐</t>
  </si>
  <si>
    <t>周长32.36m*高14m</t>
  </si>
  <si>
    <t>㎡</t>
  </si>
  <si>
    <t>0.45铁皮</t>
  </si>
  <si>
    <t>805#罐封头</t>
  </si>
  <si>
    <t>901#罐</t>
  </si>
  <si>
    <t>周长28.88m*高15.5m</t>
  </si>
  <si>
    <t>901#罐封头</t>
  </si>
  <si>
    <t>904#罐</t>
  </si>
  <si>
    <t>904#罐封头</t>
  </si>
  <si>
    <t>905#罐</t>
  </si>
  <si>
    <t>905#罐封头</t>
  </si>
  <si>
    <t>803#罐</t>
  </si>
  <si>
    <t>周长56.54m*高15.5m</t>
  </si>
  <si>
    <t>803#罐封头</t>
  </si>
  <si>
    <t>813#罐</t>
  </si>
  <si>
    <t>周长20.41m*高9m</t>
  </si>
  <si>
    <t>813#罐封头</t>
  </si>
  <si>
    <t>罐区收发货待保温工程量</t>
  </si>
  <si>
    <t>808、807罐通1#发货平台料管</t>
  </si>
  <si>
    <t>DN65+DN15(伴热）</t>
  </si>
  <si>
    <t>806、807、808、903、907去1#发货平台料管</t>
  </si>
  <si>
    <t>DN100+DN15(伴热）</t>
  </si>
  <si>
    <t>806、807、808、903、907去1#发货平台料管法兰</t>
  </si>
  <si>
    <t>806、807、808、903、907去1#发货平台料管弯头</t>
  </si>
  <si>
    <t>806、807、808、903、907去1#发货平台料管三通</t>
  </si>
  <si>
    <t>807罐料管</t>
  </si>
  <si>
    <t>807罐料管法兰</t>
  </si>
  <si>
    <t>807罐料管弯头</t>
  </si>
  <si>
    <t>807罐料管阀门</t>
  </si>
  <si>
    <t>DN80+DN15(伴热）</t>
  </si>
  <si>
    <t>806罐料管</t>
  </si>
  <si>
    <t>806罐料管法兰</t>
  </si>
  <si>
    <t>806罐料管弯头</t>
  </si>
  <si>
    <t>806罐料管阀门</t>
  </si>
  <si>
    <t>806、807、808、903、907去1#发货平台料管阀门</t>
  </si>
  <si>
    <t>907料管</t>
  </si>
  <si>
    <t>907料管法兰</t>
  </si>
  <si>
    <t>907料管弯头</t>
  </si>
  <si>
    <t>907料管阀门</t>
  </si>
  <si>
    <t>去V810物料管</t>
  </si>
  <si>
    <t>DN50+DN15(伴热）</t>
  </si>
  <si>
    <t>805蒸汽进口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</si>
</sst>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2"/>
      <color rgb="FF333333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workbookViewId="0">
      <pane ySplit="2" topLeftCell="A6" activePane="bottomLeft" state="frozen"/>
      <selection/>
      <selection pane="bottomLeft" activeCell="L17" sqref="L17"/>
    </sheetView>
  </sheetViews>
  <sheetFormatPr defaultColWidth="9" defaultRowHeight="13.5"/>
  <cols>
    <col min="1" max="1" width="29.625" customWidth="1"/>
    <col min="2" max="5" width="15.625" customWidth="1"/>
    <col min="13" max="13" width="8.625" customWidth="1"/>
    <col min="14" max="14" width="8.625" style="11" customWidth="1"/>
    <col min="15" max="15" width="14.75" customWidth="1"/>
    <col min="16" max="16" width="8.625" customWidth="1"/>
  </cols>
  <sheetData>
    <row r="1" spans="1:5">
      <c r="A1" s="2" t="s">
        <v>0</v>
      </c>
      <c r="B1" s="2"/>
      <c r="C1" s="2"/>
      <c r="D1" s="2"/>
      <c r="E1" s="2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M2" t="s">
        <v>11</v>
      </c>
      <c r="N2" s="11" t="s">
        <v>12</v>
      </c>
      <c r="O2" t="s">
        <v>13</v>
      </c>
      <c r="P2" t="s">
        <v>14</v>
      </c>
    </row>
    <row r="3" spans="1:16">
      <c r="A3" s="6" t="s">
        <v>15</v>
      </c>
      <c r="B3" s="6" t="s">
        <v>16</v>
      </c>
      <c r="C3" s="6">
        <v>170.5</v>
      </c>
      <c r="D3" s="6" t="s">
        <v>17</v>
      </c>
      <c r="E3" s="6"/>
      <c r="G3" t="s">
        <v>18</v>
      </c>
      <c r="H3">
        <v>50</v>
      </c>
      <c r="I3" t="s">
        <v>19</v>
      </c>
      <c r="J3" t="s">
        <v>20</v>
      </c>
      <c r="M3">
        <v>32</v>
      </c>
      <c r="N3" s="11">
        <v>20</v>
      </c>
      <c r="O3">
        <v>-5</v>
      </c>
      <c r="P3">
        <v>13</v>
      </c>
    </row>
    <row r="4" spans="1:16">
      <c r="A4" s="6" t="s">
        <v>21</v>
      </c>
      <c r="B4" s="6" t="s">
        <v>16</v>
      </c>
      <c r="C4" s="6">
        <f>2+1+2+1+4+1+1+2+3+2+2+3+5+3+5</f>
        <v>37</v>
      </c>
      <c r="D4" s="6" t="s">
        <v>22</v>
      </c>
      <c r="E4" s="6"/>
      <c r="G4" t="s">
        <v>18</v>
      </c>
      <c r="H4">
        <v>50</v>
      </c>
      <c r="I4" t="s">
        <v>19</v>
      </c>
      <c r="J4" t="s">
        <v>20</v>
      </c>
      <c r="M4">
        <v>32</v>
      </c>
      <c r="N4" s="11">
        <v>20</v>
      </c>
      <c r="O4">
        <v>-5</v>
      </c>
      <c r="P4">
        <v>13</v>
      </c>
    </row>
    <row r="5" spans="1:16">
      <c r="A5" s="6" t="s">
        <v>23</v>
      </c>
      <c r="B5" s="6" t="s">
        <v>16</v>
      </c>
      <c r="C5" s="6">
        <f>1+1+1</f>
        <v>3</v>
      </c>
      <c r="D5" s="6" t="s">
        <v>22</v>
      </c>
      <c r="E5" s="6"/>
      <c r="G5" t="s">
        <v>18</v>
      </c>
      <c r="H5">
        <v>50</v>
      </c>
      <c r="I5" t="s">
        <v>19</v>
      </c>
      <c r="J5" t="s">
        <v>20</v>
      </c>
      <c r="M5">
        <v>32</v>
      </c>
      <c r="N5" s="11">
        <v>20</v>
      </c>
      <c r="O5">
        <v>-5</v>
      </c>
      <c r="P5">
        <v>13</v>
      </c>
    </row>
    <row r="6" spans="1:16">
      <c r="A6" s="6" t="s">
        <v>24</v>
      </c>
      <c r="B6" s="6" t="s">
        <v>16</v>
      </c>
      <c r="C6" s="6">
        <f>3+1+3+1+1+1+1</f>
        <v>11</v>
      </c>
      <c r="D6" s="6" t="s">
        <v>25</v>
      </c>
      <c r="E6" s="6"/>
      <c r="G6" t="s">
        <v>18</v>
      </c>
      <c r="H6">
        <v>50</v>
      </c>
      <c r="I6" t="s">
        <v>19</v>
      </c>
      <c r="J6" t="s">
        <v>20</v>
      </c>
      <c r="M6">
        <v>32</v>
      </c>
      <c r="N6" s="11">
        <v>20</v>
      </c>
      <c r="O6">
        <v>-5</v>
      </c>
      <c r="P6">
        <v>13</v>
      </c>
    </row>
    <row r="7" spans="1:16">
      <c r="A7" s="6" t="s">
        <v>26</v>
      </c>
      <c r="B7" s="6" t="s">
        <v>16</v>
      </c>
      <c r="C7" s="6">
        <f>3+0.6+6+2+1.5+2.7</f>
        <v>15.8</v>
      </c>
      <c r="D7" s="6" t="s">
        <v>17</v>
      </c>
      <c r="E7" s="6"/>
      <c r="G7" t="s">
        <v>18</v>
      </c>
      <c r="H7">
        <v>50</v>
      </c>
      <c r="I7" t="s">
        <v>19</v>
      </c>
      <c r="J7" t="s">
        <v>20</v>
      </c>
      <c r="M7">
        <v>32</v>
      </c>
      <c r="N7" s="11">
        <v>180</v>
      </c>
      <c r="O7">
        <v>-5</v>
      </c>
      <c r="P7">
        <v>42</v>
      </c>
    </row>
    <row r="8" spans="1:16">
      <c r="A8" s="6" t="s">
        <v>27</v>
      </c>
      <c r="B8" s="6" t="s">
        <v>16</v>
      </c>
      <c r="C8" s="6">
        <v>5</v>
      </c>
      <c r="D8" s="6" t="s">
        <v>22</v>
      </c>
      <c r="E8" s="6"/>
      <c r="G8" t="s">
        <v>18</v>
      </c>
      <c r="H8">
        <v>50</v>
      </c>
      <c r="I8" t="s">
        <v>19</v>
      </c>
      <c r="J8" t="s">
        <v>20</v>
      </c>
      <c r="M8">
        <v>32</v>
      </c>
      <c r="N8" s="11">
        <v>180</v>
      </c>
      <c r="O8">
        <v>-5</v>
      </c>
      <c r="P8">
        <v>42</v>
      </c>
    </row>
    <row r="9" spans="1:16">
      <c r="A9" s="6" t="s">
        <v>28</v>
      </c>
      <c r="B9" s="6" t="s">
        <v>29</v>
      </c>
      <c r="C9" s="6">
        <v>2</v>
      </c>
      <c r="D9" s="6" t="s">
        <v>22</v>
      </c>
      <c r="E9" s="6"/>
      <c r="G9" t="s">
        <v>18</v>
      </c>
      <c r="H9">
        <v>50</v>
      </c>
      <c r="I9" t="s">
        <v>19</v>
      </c>
      <c r="J9" t="s">
        <v>20</v>
      </c>
      <c r="M9">
        <v>600</v>
      </c>
      <c r="N9" s="11">
        <v>105</v>
      </c>
      <c r="O9">
        <v>-5</v>
      </c>
      <c r="P9">
        <v>43</v>
      </c>
    </row>
    <row r="10" spans="1:16">
      <c r="A10" s="6" t="s">
        <v>30</v>
      </c>
      <c r="B10" s="6" t="s">
        <v>31</v>
      </c>
      <c r="C10" s="6">
        <f>1.3+0.5</f>
        <v>1.8</v>
      </c>
      <c r="D10" s="6" t="s">
        <v>17</v>
      </c>
      <c r="E10" s="6"/>
      <c r="G10" t="s">
        <v>18</v>
      </c>
      <c r="H10">
        <v>50</v>
      </c>
      <c r="I10" t="s">
        <v>19</v>
      </c>
      <c r="J10" t="s">
        <v>20</v>
      </c>
      <c r="M10">
        <v>57</v>
      </c>
      <c r="N10" s="11">
        <v>105</v>
      </c>
      <c r="O10">
        <v>-5</v>
      </c>
      <c r="P10">
        <v>43</v>
      </c>
    </row>
    <row r="11" spans="1:16">
      <c r="A11" s="6" t="s">
        <v>32</v>
      </c>
      <c r="B11" s="6" t="s">
        <v>31</v>
      </c>
      <c r="C11" s="6">
        <v>2</v>
      </c>
      <c r="D11" s="6" t="s">
        <v>22</v>
      </c>
      <c r="E11" s="6"/>
      <c r="G11" t="s">
        <v>18</v>
      </c>
      <c r="H11">
        <v>50</v>
      </c>
      <c r="I11" t="s">
        <v>19</v>
      </c>
      <c r="J11" t="s">
        <v>20</v>
      </c>
      <c r="M11">
        <v>57</v>
      </c>
      <c r="N11" s="11">
        <v>105</v>
      </c>
      <c r="O11">
        <v>-5</v>
      </c>
      <c r="P11">
        <v>33</v>
      </c>
    </row>
    <row r="12" spans="1:16">
      <c r="A12" s="6" t="s">
        <v>33</v>
      </c>
      <c r="B12" s="6" t="s">
        <v>31</v>
      </c>
      <c r="C12" s="6">
        <v>2</v>
      </c>
      <c r="D12" s="6" t="s">
        <v>22</v>
      </c>
      <c r="E12" s="6"/>
      <c r="G12" t="s">
        <v>18</v>
      </c>
      <c r="H12">
        <v>50</v>
      </c>
      <c r="I12" t="s">
        <v>19</v>
      </c>
      <c r="J12" t="s">
        <v>20</v>
      </c>
      <c r="M12">
        <v>57</v>
      </c>
      <c r="N12" s="11">
        <v>105</v>
      </c>
      <c r="O12">
        <v>-5</v>
      </c>
      <c r="P12">
        <v>33</v>
      </c>
    </row>
    <row r="13" spans="1:16">
      <c r="A13" s="6" t="s">
        <v>30</v>
      </c>
      <c r="B13" s="6" t="s">
        <v>34</v>
      </c>
      <c r="C13" s="6">
        <f>0.2</f>
        <v>0.2</v>
      </c>
      <c r="D13" s="6" t="s">
        <v>17</v>
      </c>
      <c r="E13" s="6"/>
      <c r="G13" t="s">
        <v>18</v>
      </c>
      <c r="H13">
        <v>50</v>
      </c>
      <c r="I13" t="s">
        <v>19</v>
      </c>
      <c r="J13" t="s">
        <v>20</v>
      </c>
      <c r="M13">
        <v>76</v>
      </c>
      <c r="N13" s="11">
        <v>105</v>
      </c>
      <c r="O13">
        <v>-5</v>
      </c>
      <c r="P13">
        <v>34</v>
      </c>
    </row>
    <row r="14" spans="1:16">
      <c r="A14" s="6" t="s">
        <v>32</v>
      </c>
      <c r="B14" s="6" t="s">
        <v>34</v>
      </c>
      <c r="C14" s="6">
        <v>2</v>
      </c>
      <c r="D14" s="6" t="s">
        <v>22</v>
      </c>
      <c r="E14" s="6"/>
      <c r="G14" t="s">
        <v>18</v>
      </c>
      <c r="H14">
        <v>50</v>
      </c>
      <c r="I14" t="s">
        <v>19</v>
      </c>
      <c r="J14" t="s">
        <v>20</v>
      </c>
      <c r="M14">
        <v>76</v>
      </c>
      <c r="N14" s="11">
        <v>105</v>
      </c>
      <c r="O14">
        <v>-5</v>
      </c>
      <c r="P14">
        <v>34</v>
      </c>
    </row>
    <row r="15" spans="1:16">
      <c r="A15" s="6" t="s">
        <v>35</v>
      </c>
      <c r="B15" s="6" t="s">
        <v>34</v>
      </c>
      <c r="C15" s="6">
        <v>2</v>
      </c>
      <c r="D15" s="6" t="s">
        <v>25</v>
      </c>
      <c r="E15" s="6"/>
      <c r="G15" t="s">
        <v>18</v>
      </c>
      <c r="H15">
        <v>50</v>
      </c>
      <c r="I15" t="s">
        <v>19</v>
      </c>
      <c r="J15" t="s">
        <v>20</v>
      </c>
      <c r="M15">
        <v>76</v>
      </c>
      <c r="N15" s="11">
        <v>105</v>
      </c>
      <c r="O15">
        <v>-5</v>
      </c>
      <c r="P15">
        <v>34</v>
      </c>
    </row>
    <row r="16" spans="1:16">
      <c r="A16" s="6" t="s">
        <v>36</v>
      </c>
      <c r="B16" s="6" t="s">
        <v>37</v>
      </c>
      <c r="C16" s="6">
        <v>2</v>
      </c>
      <c r="D16" s="6" t="s">
        <v>25</v>
      </c>
      <c r="E16" s="6"/>
      <c r="G16" t="s">
        <v>18</v>
      </c>
      <c r="H16">
        <v>50</v>
      </c>
      <c r="I16" t="s">
        <v>19</v>
      </c>
      <c r="J16" t="s">
        <v>20</v>
      </c>
      <c r="M16">
        <v>219</v>
      </c>
      <c r="N16" s="11">
        <v>110</v>
      </c>
      <c r="O16">
        <v>-5</v>
      </c>
      <c r="P16">
        <v>42</v>
      </c>
    </row>
    <row r="17" spans="1:16">
      <c r="A17" s="6" t="s">
        <v>38</v>
      </c>
      <c r="B17" s="6" t="s">
        <v>39</v>
      </c>
      <c r="C17" s="6">
        <v>2</v>
      </c>
      <c r="D17" s="6" t="s">
        <v>25</v>
      </c>
      <c r="E17" s="6"/>
      <c r="G17" t="s">
        <v>18</v>
      </c>
      <c r="H17">
        <v>50</v>
      </c>
      <c r="I17" t="s">
        <v>19</v>
      </c>
      <c r="J17" t="s">
        <v>20</v>
      </c>
      <c r="M17">
        <v>159</v>
      </c>
      <c r="N17" s="11">
        <v>110</v>
      </c>
      <c r="O17">
        <v>-5</v>
      </c>
      <c r="P17">
        <v>40</v>
      </c>
    </row>
    <row r="18" spans="1:16">
      <c r="A18" s="6" t="s">
        <v>40</v>
      </c>
      <c r="B18" s="6" t="s">
        <v>34</v>
      </c>
      <c r="C18" s="6">
        <v>1</v>
      </c>
      <c r="D18" s="6" t="s">
        <v>22</v>
      </c>
      <c r="E18" s="6"/>
      <c r="G18" t="s">
        <v>18</v>
      </c>
      <c r="H18">
        <v>50</v>
      </c>
      <c r="I18" t="s">
        <v>19</v>
      </c>
      <c r="J18" t="s">
        <v>20</v>
      </c>
      <c r="M18">
        <v>76</v>
      </c>
      <c r="N18" s="11">
        <v>110</v>
      </c>
      <c r="O18">
        <v>-5</v>
      </c>
      <c r="P18">
        <v>36</v>
      </c>
    </row>
    <row r="19" spans="1:16">
      <c r="A19" s="6" t="s">
        <v>41</v>
      </c>
      <c r="B19" s="6" t="s">
        <v>34</v>
      </c>
      <c r="C19" s="6">
        <v>2</v>
      </c>
      <c r="D19" s="6" t="s">
        <v>25</v>
      </c>
      <c r="E19" s="6"/>
      <c r="G19" t="s">
        <v>18</v>
      </c>
      <c r="H19">
        <v>50</v>
      </c>
      <c r="I19" t="s">
        <v>19</v>
      </c>
      <c r="J19" t="s">
        <v>20</v>
      </c>
      <c r="M19">
        <v>76</v>
      </c>
      <c r="N19" s="11">
        <v>110</v>
      </c>
      <c r="O19">
        <v>-5</v>
      </c>
      <c r="P19">
        <v>36</v>
      </c>
    </row>
    <row r="20" spans="1:16">
      <c r="A20" s="6" t="s">
        <v>42</v>
      </c>
      <c r="B20" s="6" t="s">
        <v>34</v>
      </c>
      <c r="C20" s="6">
        <v>2</v>
      </c>
      <c r="D20" s="6" t="s">
        <v>22</v>
      </c>
      <c r="E20" s="6"/>
      <c r="G20" t="s">
        <v>18</v>
      </c>
      <c r="H20">
        <v>50</v>
      </c>
      <c r="I20" t="s">
        <v>19</v>
      </c>
      <c r="J20" t="s">
        <v>20</v>
      </c>
      <c r="M20">
        <v>76</v>
      </c>
      <c r="N20" s="11">
        <v>110</v>
      </c>
      <c r="O20">
        <v>-5</v>
      </c>
      <c r="P20">
        <v>36</v>
      </c>
    </row>
    <row r="21" spans="1:16">
      <c r="A21" s="6" t="s">
        <v>43</v>
      </c>
      <c r="B21" s="6" t="s">
        <v>44</v>
      </c>
      <c r="C21" s="6">
        <v>1</v>
      </c>
      <c r="D21" s="6" t="s">
        <v>25</v>
      </c>
      <c r="E21" s="6"/>
      <c r="G21" t="s">
        <v>18</v>
      </c>
      <c r="H21">
        <v>50</v>
      </c>
      <c r="I21" t="s">
        <v>19</v>
      </c>
      <c r="J21" t="s">
        <v>20</v>
      </c>
      <c r="M21">
        <v>1500</v>
      </c>
      <c r="N21" s="11">
        <v>110</v>
      </c>
      <c r="O21">
        <v>-5</v>
      </c>
      <c r="P21">
        <v>47</v>
      </c>
    </row>
    <row r="22" spans="1:16">
      <c r="A22" s="6" t="s">
        <v>45</v>
      </c>
      <c r="B22" s="6" t="s">
        <v>46</v>
      </c>
      <c r="C22" s="6">
        <f>0.3+1.2+0.4</f>
        <v>1.9</v>
      </c>
      <c r="D22" s="6" t="s">
        <v>17</v>
      </c>
      <c r="E22" s="6"/>
      <c r="G22" t="s">
        <v>18</v>
      </c>
      <c r="H22" s="10">
        <v>100</v>
      </c>
      <c r="I22" t="s">
        <v>19</v>
      </c>
      <c r="J22" t="s">
        <v>20</v>
      </c>
      <c r="M22">
        <v>108</v>
      </c>
      <c r="N22" s="11">
        <v>180</v>
      </c>
      <c r="O22">
        <v>-5</v>
      </c>
      <c r="P22">
        <v>53</v>
      </c>
    </row>
    <row r="23" spans="1:16">
      <c r="A23" s="6" t="s">
        <v>47</v>
      </c>
      <c r="B23" s="6" t="s">
        <v>46</v>
      </c>
      <c r="C23" s="6">
        <v>1</v>
      </c>
      <c r="D23" s="6" t="s">
        <v>22</v>
      </c>
      <c r="E23" s="6"/>
      <c r="G23" t="s">
        <v>18</v>
      </c>
      <c r="H23" s="10">
        <v>100</v>
      </c>
      <c r="I23" t="s">
        <v>19</v>
      </c>
      <c r="J23" t="s">
        <v>20</v>
      </c>
      <c r="M23">
        <v>108</v>
      </c>
      <c r="N23" s="11">
        <v>180</v>
      </c>
      <c r="O23">
        <v>-5</v>
      </c>
      <c r="P23">
        <v>53</v>
      </c>
    </row>
    <row r="24" spans="1:16">
      <c r="A24" s="6" t="s">
        <v>48</v>
      </c>
      <c r="B24" s="6" t="s">
        <v>34</v>
      </c>
      <c r="C24" s="6">
        <v>10.2</v>
      </c>
      <c r="D24" s="6" t="s">
        <v>17</v>
      </c>
      <c r="E24" s="6"/>
      <c r="G24" t="s">
        <v>18</v>
      </c>
      <c r="H24">
        <v>50</v>
      </c>
      <c r="I24" t="s">
        <v>19</v>
      </c>
      <c r="J24" t="s">
        <v>20</v>
      </c>
      <c r="M24">
        <v>76</v>
      </c>
      <c r="N24" s="11">
        <v>75</v>
      </c>
      <c r="O24">
        <v>-5</v>
      </c>
      <c r="P24">
        <v>30</v>
      </c>
    </row>
    <row r="25" spans="1:16">
      <c r="A25" s="6" t="s">
        <v>49</v>
      </c>
      <c r="B25" s="6" t="s">
        <v>34</v>
      </c>
      <c r="C25" s="6">
        <v>10.2</v>
      </c>
      <c r="D25" s="6" t="s">
        <v>17</v>
      </c>
      <c r="E25" s="6"/>
      <c r="G25" t="s">
        <v>18</v>
      </c>
      <c r="H25">
        <v>50</v>
      </c>
      <c r="I25" t="s">
        <v>19</v>
      </c>
      <c r="J25" t="s">
        <v>20</v>
      </c>
      <c r="M25">
        <v>76</v>
      </c>
      <c r="N25" s="11">
        <v>75</v>
      </c>
      <c r="O25">
        <v>-5</v>
      </c>
      <c r="P25">
        <v>30</v>
      </c>
    </row>
    <row r="26" spans="1:16">
      <c r="A26" s="6" t="s">
        <v>50</v>
      </c>
      <c r="B26" s="6" t="s">
        <v>34</v>
      </c>
      <c r="C26" s="6">
        <v>2</v>
      </c>
      <c r="D26" s="6" t="s">
        <v>22</v>
      </c>
      <c r="E26" s="6"/>
      <c r="G26" t="s">
        <v>18</v>
      </c>
      <c r="H26">
        <v>50</v>
      </c>
      <c r="I26" t="s">
        <v>19</v>
      </c>
      <c r="J26" t="s">
        <v>20</v>
      </c>
      <c r="M26">
        <v>76</v>
      </c>
      <c r="N26" s="11">
        <v>75</v>
      </c>
      <c r="O26">
        <v>-5</v>
      </c>
      <c r="P26">
        <v>30</v>
      </c>
    </row>
    <row r="27" spans="1:16">
      <c r="A27" s="6" t="s">
        <v>51</v>
      </c>
      <c r="B27" s="6" t="s">
        <v>34</v>
      </c>
      <c r="C27" s="6">
        <v>10.2</v>
      </c>
      <c r="D27" s="6" t="s">
        <v>17</v>
      </c>
      <c r="E27" s="6"/>
      <c r="G27" t="s">
        <v>18</v>
      </c>
      <c r="H27">
        <v>50</v>
      </c>
      <c r="I27" t="s">
        <v>19</v>
      </c>
      <c r="J27" t="s">
        <v>20</v>
      </c>
      <c r="M27">
        <v>76</v>
      </c>
      <c r="N27" s="11">
        <v>75</v>
      </c>
      <c r="O27">
        <v>-5</v>
      </c>
      <c r="P27">
        <v>30</v>
      </c>
    </row>
    <row r="28" spans="1:16">
      <c r="A28" s="6" t="s">
        <v>52</v>
      </c>
      <c r="B28" s="6" t="s">
        <v>34</v>
      </c>
      <c r="C28" s="6">
        <v>10.2</v>
      </c>
      <c r="D28" s="6" t="s">
        <v>17</v>
      </c>
      <c r="E28" s="6"/>
      <c r="G28" t="s">
        <v>18</v>
      </c>
      <c r="H28">
        <v>50</v>
      </c>
      <c r="I28" t="s">
        <v>19</v>
      </c>
      <c r="J28" t="s">
        <v>20</v>
      </c>
      <c r="M28">
        <v>76</v>
      </c>
      <c r="N28" s="11">
        <v>75</v>
      </c>
      <c r="O28">
        <v>-5</v>
      </c>
      <c r="P28">
        <v>30</v>
      </c>
    </row>
    <row r="29" spans="1:16">
      <c r="A29" s="6" t="s">
        <v>53</v>
      </c>
      <c r="B29" s="6" t="s">
        <v>34</v>
      </c>
      <c r="C29" s="6">
        <v>2</v>
      </c>
      <c r="D29" s="6" t="s">
        <v>22</v>
      </c>
      <c r="E29" s="6"/>
      <c r="G29" t="s">
        <v>18</v>
      </c>
      <c r="H29">
        <v>50</v>
      </c>
      <c r="I29" t="s">
        <v>19</v>
      </c>
      <c r="J29" t="s">
        <v>20</v>
      </c>
      <c r="M29">
        <v>76</v>
      </c>
      <c r="N29" s="11">
        <v>75</v>
      </c>
      <c r="O29">
        <v>-5</v>
      </c>
      <c r="P29">
        <v>30</v>
      </c>
    </row>
    <row r="30" spans="1:16">
      <c r="A30" s="6" t="s">
        <v>54</v>
      </c>
      <c r="B30" s="6" t="s">
        <v>31</v>
      </c>
      <c r="C30" s="6">
        <f>1.5+1.3+5+1.8</f>
        <v>9.6</v>
      </c>
      <c r="D30" s="6" t="s">
        <v>17</v>
      </c>
      <c r="E30" s="6"/>
      <c r="G30" t="s">
        <v>18</v>
      </c>
      <c r="H30">
        <v>50</v>
      </c>
      <c r="I30" t="s">
        <v>19</v>
      </c>
      <c r="J30" t="s">
        <v>20</v>
      </c>
      <c r="M30">
        <v>57</v>
      </c>
      <c r="N30" s="11">
        <v>80</v>
      </c>
      <c r="O30">
        <v>-5</v>
      </c>
      <c r="P30">
        <v>30</v>
      </c>
    </row>
    <row r="31" spans="1:16">
      <c r="A31" s="6" t="s">
        <v>55</v>
      </c>
      <c r="B31" s="6" t="s">
        <v>31</v>
      </c>
      <c r="C31" s="6">
        <f>5</f>
        <v>5</v>
      </c>
      <c r="D31" s="6" t="s">
        <v>22</v>
      </c>
      <c r="E31" s="6"/>
      <c r="G31" t="s">
        <v>18</v>
      </c>
      <c r="H31">
        <v>50</v>
      </c>
      <c r="I31" t="s">
        <v>19</v>
      </c>
      <c r="J31" t="s">
        <v>20</v>
      </c>
      <c r="M31">
        <v>57</v>
      </c>
      <c r="N31" s="11">
        <v>80</v>
      </c>
      <c r="O31">
        <v>-5</v>
      </c>
      <c r="P31">
        <v>30</v>
      </c>
    </row>
    <row r="32" spans="1:16">
      <c r="A32" s="6" t="s">
        <v>56</v>
      </c>
      <c r="B32" s="6" t="s">
        <v>57</v>
      </c>
      <c r="C32" s="6">
        <f>5.1+7.5+5+4.4+4.5+12.1+7</f>
        <v>45.6</v>
      </c>
      <c r="D32" s="6" t="s">
        <v>17</v>
      </c>
      <c r="E32" s="6"/>
      <c r="G32" t="s">
        <v>18</v>
      </c>
      <c r="H32">
        <v>50</v>
      </c>
      <c r="I32" t="s">
        <v>19</v>
      </c>
      <c r="J32" t="s">
        <v>20</v>
      </c>
      <c r="M32">
        <v>38</v>
      </c>
      <c r="N32" s="11">
        <v>100</v>
      </c>
      <c r="O32">
        <v>-5</v>
      </c>
      <c r="P32">
        <v>33</v>
      </c>
    </row>
    <row r="33" spans="1:16">
      <c r="A33" s="6" t="s">
        <v>58</v>
      </c>
      <c r="B33" s="6" t="s">
        <v>57</v>
      </c>
      <c r="C33" s="6">
        <f>2+2+1+1+2+4</f>
        <v>12</v>
      </c>
      <c r="D33" s="6" t="s">
        <v>22</v>
      </c>
      <c r="E33" s="6"/>
      <c r="G33" t="s">
        <v>18</v>
      </c>
      <c r="H33">
        <v>50</v>
      </c>
      <c r="I33" t="s">
        <v>19</v>
      </c>
      <c r="J33" t="s">
        <v>20</v>
      </c>
      <c r="M33">
        <v>38</v>
      </c>
      <c r="N33" s="11">
        <v>100</v>
      </c>
      <c r="O33">
        <v>-5</v>
      </c>
      <c r="P33">
        <v>33</v>
      </c>
    </row>
    <row r="34" spans="1:16">
      <c r="A34" s="6" t="s">
        <v>59</v>
      </c>
      <c r="B34" s="6" t="s">
        <v>57</v>
      </c>
      <c r="C34" s="6">
        <f>1+1+3</f>
        <v>5</v>
      </c>
      <c r="D34" s="6" t="s">
        <v>25</v>
      </c>
      <c r="E34" s="6"/>
      <c r="G34" t="s">
        <v>18</v>
      </c>
      <c r="H34">
        <v>50</v>
      </c>
      <c r="I34" t="s">
        <v>19</v>
      </c>
      <c r="J34" t="s">
        <v>20</v>
      </c>
      <c r="M34">
        <v>38</v>
      </c>
      <c r="N34" s="11">
        <v>100</v>
      </c>
      <c r="O34">
        <v>-5</v>
      </c>
      <c r="P34">
        <v>33</v>
      </c>
    </row>
    <row r="35" spans="1:16">
      <c r="A35" s="6" t="s">
        <v>60</v>
      </c>
      <c r="B35" s="6" t="s">
        <v>57</v>
      </c>
      <c r="C35" s="6">
        <f>12.1+7</f>
        <v>19.1</v>
      </c>
      <c r="D35" s="6" t="s">
        <v>17</v>
      </c>
      <c r="E35" s="6"/>
      <c r="G35" t="s">
        <v>18</v>
      </c>
      <c r="H35">
        <v>50</v>
      </c>
      <c r="I35" t="s">
        <v>19</v>
      </c>
      <c r="J35" t="s">
        <v>20</v>
      </c>
      <c r="M35">
        <v>38</v>
      </c>
      <c r="N35" s="11">
        <v>100</v>
      </c>
      <c r="O35">
        <v>-5</v>
      </c>
      <c r="P35">
        <v>33</v>
      </c>
    </row>
    <row r="36" spans="1:16">
      <c r="A36" s="6" t="s">
        <v>61</v>
      </c>
      <c r="B36" s="6" t="s">
        <v>57</v>
      </c>
      <c r="C36" s="6">
        <f>2+4</f>
        <v>6</v>
      </c>
      <c r="D36" s="6" t="s">
        <v>22</v>
      </c>
      <c r="E36" s="6"/>
      <c r="G36" t="s">
        <v>18</v>
      </c>
      <c r="H36">
        <v>50</v>
      </c>
      <c r="I36" t="s">
        <v>19</v>
      </c>
      <c r="J36" t="s">
        <v>20</v>
      </c>
      <c r="M36">
        <v>38</v>
      </c>
      <c r="N36" s="11">
        <v>100</v>
      </c>
      <c r="O36">
        <v>-5</v>
      </c>
      <c r="P36">
        <v>33</v>
      </c>
    </row>
    <row r="37" spans="1:16">
      <c r="A37" s="6" t="s">
        <v>62</v>
      </c>
      <c r="B37" s="6" t="s">
        <v>31</v>
      </c>
      <c r="C37" s="6">
        <v>6</v>
      </c>
      <c r="D37" s="6" t="s">
        <v>17</v>
      </c>
      <c r="E37" s="6"/>
      <c r="G37" t="s">
        <v>18</v>
      </c>
      <c r="H37">
        <v>50</v>
      </c>
      <c r="I37" t="s">
        <v>19</v>
      </c>
      <c r="J37" t="s">
        <v>20</v>
      </c>
      <c r="M37">
        <v>57</v>
      </c>
      <c r="N37" s="11">
        <v>100</v>
      </c>
      <c r="O37">
        <v>-5</v>
      </c>
      <c r="P37">
        <v>37</v>
      </c>
    </row>
    <row r="38" spans="1:16">
      <c r="A38" s="6" t="s">
        <v>63</v>
      </c>
      <c r="B38" s="6" t="s">
        <v>31</v>
      </c>
      <c r="C38" s="6">
        <v>3</v>
      </c>
      <c r="D38" s="6" t="s">
        <v>25</v>
      </c>
      <c r="E38" s="6"/>
      <c r="G38" t="s">
        <v>18</v>
      </c>
      <c r="H38">
        <v>50</v>
      </c>
      <c r="I38" t="s">
        <v>19</v>
      </c>
      <c r="J38" t="s">
        <v>20</v>
      </c>
      <c r="M38">
        <v>57</v>
      </c>
      <c r="N38" s="11">
        <v>100</v>
      </c>
      <c r="O38">
        <v>-5</v>
      </c>
      <c r="P38">
        <v>37</v>
      </c>
    </row>
    <row r="39" spans="1:16">
      <c r="A39" s="6" t="s">
        <v>64</v>
      </c>
      <c r="B39" s="6" t="s">
        <v>31</v>
      </c>
      <c r="C39" s="6">
        <v>1</v>
      </c>
      <c r="D39" s="6" t="s">
        <v>22</v>
      </c>
      <c r="E39" s="6"/>
      <c r="G39" t="s">
        <v>18</v>
      </c>
      <c r="H39">
        <v>50</v>
      </c>
      <c r="I39" t="s">
        <v>19</v>
      </c>
      <c r="J39" t="s">
        <v>20</v>
      </c>
      <c r="M39">
        <v>57</v>
      </c>
      <c r="N39" s="11">
        <v>100</v>
      </c>
      <c r="O39">
        <v>-5</v>
      </c>
      <c r="P39">
        <v>37</v>
      </c>
    </row>
    <row r="40" spans="1:16">
      <c r="A40" s="6" t="s">
        <v>65</v>
      </c>
      <c r="B40" s="6" t="s">
        <v>66</v>
      </c>
      <c r="C40" s="6">
        <v>2</v>
      </c>
      <c r="D40" s="6" t="s">
        <v>22</v>
      </c>
      <c r="E40" s="6"/>
      <c r="G40" t="s">
        <v>18</v>
      </c>
      <c r="H40" s="10">
        <v>100</v>
      </c>
      <c r="I40" t="s">
        <v>19</v>
      </c>
      <c r="J40" t="s">
        <v>20</v>
      </c>
      <c r="M40">
        <v>89</v>
      </c>
      <c r="N40" s="11">
        <v>280</v>
      </c>
      <c r="O40">
        <v>-5</v>
      </c>
      <c r="P40">
        <v>62</v>
      </c>
    </row>
    <row r="41" spans="1:16">
      <c r="A41" s="6" t="s">
        <v>65</v>
      </c>
      <c r="B41" s="6" t="s">
        <v>34</v>
      </c>
      <c r="C41" s="6">
        <v>12</v>
      </c>
      <c r="D41" s="6" t="s">
        <v>22</v>
      </c>
      <c r="E41" s="6"/>
      <c r="G41" t="s">
        <v>18</v>
      </c>
      <c r="H41" s="10">
        <v>100</v>
      </c>
      <c r="I41" t="s">
        <v>19</v>
      </c>
      <c r="J41" t="s">
        <v>20</v>
      </c>
      <c r="M41">
        <v>76</v>
      </c>
      <c r="N41" s="11">
        <v>280</v>
      </c>
      <c r="O41">
        <v>-5</v>
      </c>
      <c r="P41">
        <v>60</v>
      </c>
    </row>
    <row r="42" spans="1:16">
      <c r="A42" s="6" t="s">
        <v>67</v>
      </c>
      <c r="B42" s="6" t="s">
        <v>34</v>
      </c>
      <c r="C42" s="6">
        <f>2.4+3.2+0.5</f>
        <v>6.1</v>
      </c>
      <c r="D42" s="6" t="s">
        <v>17</v>
      </c>
      <c r="E42" s="6"/>
      <c r="G42" t="s">
        <v>18</v>
      </c>
      <c r="H42">
        <v>50</v>
      </c>
      <c r="I42" t="s">
        <v>19</v>
      </c>
      <c r="J42" t="s">
        <v>20</v>
      </c>
      <c r="M42">
        <v>76</v>
      </c>
      <c r="N42" s="11">
        <v>70</v>
      </c>
      <c r="O42">
        <v>-5</v>
      </c>
      <c r="P42">
        <v>28</v>
      </c>
    </row>
    <row r="43" spans="1:16">
      <c r="A43" s="6" t="s">
        <v>68</v>
      </c>
      <c r="B43" s="6" t="s">
        <v>34</v>
      </c>
      <c r="C43" s="6">
        <v>2</v>
      </c>
      <c r="D43" s="6" t="s">
        <v>25</v>
      </c>
      <c r="E43" s="6"/>
      <c r="G43" t="s">
        <v>18</v>
      </c>
      <c r="H43">
        <v>50</v>
      </c>
      <c r="I43" t="s">
        <v>19</v>
      </c>
      <c r="J43" t="s">
        <v>20</v>
      </c>
      <c r="M43">
        <v>76</v>
      </c>
      <c r="N43" s="11">
        <v>70</v>
      </c>
      <c r="O43">
        <v>-5</v>
      </c>
      <c r="P43">
        <v>28</v>
      </c>
    </row>
    <row r="44" spans="1:16">
      <c r="A44" s="6" t="s">
        <v>69</v>
      </c>
      <c r="B44" s="6" t="s">
        <v>34</v>
      </c>
      <c r="C44" s="6">
        <v>4</v>
      </c>
      <c r="D44" s="6" t="s">
        <v>22</v>
      </c>
      <c r="E44" s="6"/>
      <c r="G44" t="s">
        <v>18</v>
      </c>
      <c r="H44">
        <v>50</v>
      </c>
      <c r="I44" t="s">
        <v>19</v>
      </c>
      <c r="J44" t="s">
        <v>20</v>
      </c>
      <c r="M44">
        <v>76</v>
      </c>
      <c r="N44" s="11">
        <v>70</v>
      </c>
      <c r="O44">
        <v>-5</v>
      </c>
      <c r="P44">
        <v>28</v>
      </c>
    </row>
    <row r="45" spans="1:16">
      <c r="A45" s="6" t="s">
        <v>70</v>
      </c>
      <c r="B45" s="6" t="s">
        <v>46</v>
      </c>
      <c r="C45" s="6">
        <v>3</v>
      </c>
      <c r="D45" s="6" t="s">
        <v>22</v>
      </c>
      <c r="E45" s="6"/>
      <c r="G45" t="s">
        <v>18</v>
      </c>
      <c r="H45">
        <v>50</v>
      </c>
      <c r="I45" t="s">
        <v>19</v>
      </c>
      <c r="J45" t="s">
        <v>20</v>
      </c>
      <c r="M45">
        <v>108</v>
      </c>
      <c r="N45" s="11">
        <v>100</v>
      </c>
      <c r="O45">
        <v>-5</v>
      </c>
      <c r="P45">
        <v>42</v>
      </c>
    </row>
    <row r="46" spans="1:16">
      <c r="A46" s="6" t="s">
        <v>71</v>
      </c>
      <c r="B46" s="6" t="s">
        <v>46</v>
      </c>
      <c r="C46" s="6">
        <v>1</v>
      </c>
      <c r="D46" s="6" t="s">
        <v>25</v>
      </c>
      <c r="E46" s="6"/>
      <c r="G46" t="s">
        <v>18</v>
      </c>
      <c r="H46">
        <v>50</v>
      </c>
      <c r="I46" t="s">
        <v>19</v>
      </c>
      <c r="J46" t="s">
        <v>20</v>
      </c>
      <c r="M46">
        <v>108</v>
      </c>
      <c r="N46" s="11">
        <v>100</v>
      </c>
      <c r="O46">
        <v>-5</v>
      </c>
      <c r="P46">
        <v>42</v>
      </c>
    </row>
    <row r="47" spans="1:16">
      <c r="A47" s="6" t="s">
        <v>15</v>
      </c>
      <c r="B47" s="6" t="s">
        <v>31</v>
      </c>
      <c r="C47" s="6">
        <f>17.7+6</f>
        <v>23.7</v>
      </c>
      <c r="D47" s="6" t="s">
        <v>17</v>
      </c>
      <c r="E47" s="6"/>
      <c r="G47" t="s">
        <v>18</v>
      </c>
      <c r="H47">
        <v>50</v>
      </c>
      <c r="I47" t="s">
        <v>19</v>
      </c>
      <c r="J47" t="s">
        <v>20</v>
      </c>
      <c r="M47">
        <v>57</v>
      </c>
      <c r="N47" s="11">
        <v>20</v>
      </c>
      <c r="O47">
        <v>-5</v>
      </c>
      <c r="P47">
        <v>12</v>
      </c>
    </row>
    <row r="48" spans="1:16">
      <c r="A48" s="6" t="s">
        <v>21</v>
      </c>
      <c r="B48" s="6" t="s">
        <v>31</v>
      </c>
      <c r="C48" s="6">
        <v>5</v>
      </c>
      <c r="D48" s="6" t="s">
        <v>22</v>
      </c>
      <c r="E48" s="6"/>
      <c r="G48" t="s">
        <v>18</v>
      </c>
      <c r="H48">
        <v>50</v>
      </c>
      <c r="I48" t="s">
        <v>19</v>
      </c>
      <c r="J48" t="s">
        <v>20</v>
      </c>
      <c r="M48">
        <v>57</v>
      </c>
      <c r="N48" s="11">
        <v>20</v>
      </c>
      <c r="O48">
        <v>-5</v>
      </c>
      <c r="P48">
        <v>12</v>
      </c>
    </row>
    <row r="49" spans="1:16">
      <c r="A49" s="6" t="s">
        <v>23</v>
      </c>
      <c r="B49" s="6" t="s">
        <v>31</v>
      </c>
      <c r="C49" s="6">
        <v>2</v>
      </c>
      <c r="D49" s="6" t="s">
        <v>22</v>
      </c>
      <c r="E49" s="6"/>
      <c r="G49" t="s">
        <v>18</v>
      </c>
      <c r="H49">
        <v>50</v>
      </c>
      <c r="I49" t="s">
        <v>19</v>
      </c>
      <c r="J49" t="s">
        <v>20</v>
      </c>
      <c r="M49">
        <v>57</v>
      </c>
      <c r="N49" s="11">
        <v>20</v>
      </c>
      <c r="O49">
        <v>-5</v>
      </c>
      <c r="P49">
        <v>12</v>
      </c>
    </row>
    <row r="50" spans="1:16">
      <c r="A50" s="6" t="s">
        <v>72</v>
      </c>
      <c r="B50" s="6" t="s">
        <v>73</v>
      </c>
      <c r="C50" s="6">
        <f>33+2.7+2+2.7+20+11.5+2.4+3.3+9.4+8.1+1.9+7.4+1.4+1.9</f>
        <v>107.7</v>
      </c>
      <c r="D50" s="6" t="s">
        <v>17</v>
      </c>
      <c r="E50" s="6"/>
      <c r="G50" t="s">
        <v>18</v>
      </c>
      <c r="H50">
        <v>50</v>
      </c>
      <c r="I50" t="s">
        <v>19</v>
      </c>
      <c r="J50" t="s">
        <v>20</v>
      </c>
      <c r="M50">
        <v>45</v>
      </c>
      <c r="N50" s="11">
        <v>100</v>
      </c>
      <c r="O50">
        <v>-5</v>
      </c>
      <c r="P50">
        <v>34</v>
      </c>
    </row>
    <row r="51" spans="1:16">
      <c r="A51" s="6" t="s">
        <v>74</v>
      </c>
      <c r="B51" s="6" t="s">
        <v>73</v>
      </c>
      <c r="C51" s="6">
        <f>4+4+8+3+2+2+3</f>
        <v>26</v>
      </c>
      <c r="D51" s="6" t="s">
        <v>22</v>
      </c>
      <c r="E51" s="6"/>
      <c r="G51" t="s">
        <v>18</v>
      </c>
      <c r="H51">
        <v>50</v>
      </c>
      <c r="I51" t="s">
        <v>19</v>
      </c>
      <c r="J51" t="s">
        <v>20</v>
      </c>
      <c r="M51">
        <v>45</v>
      </c>
      <c r="N51" s="11">
        <v>100</v>
      </c>
      <c r="O51">
        <v>-5</v>
      </c>
      <c r="P51">
        <v>34</v>
      </c>
    </row>
    <row r="52" spans="1:16">
      <c r="A52" s="6" t="s">
        <v>72</v>
      </c>
      <c r="B52" s="6" t="s">
        <v>31</v>
      </c>
      <c r="C52" s="6">
        <v>3.3</v>
      </c>
      <c r="D52" s="6" t="s">
        <v>17</v>
      </c>
      <c r="E52" s="6"/>
      <c r="G52" t="s">
        <v>18</v>
      </c>
      <c r="H52">
        <v>50</v>
      </c>
      <c r="I52" t="s">
        <v>19</v>
      </c>
      <c r="J52" t="s">
        <v>20</v>
      </c>
      <c r="M52">
        <v>65</v>
      </c>
      <c r="N52" s="11">
        <v>100</v>
      </c>
      <c r="O52">
        <v>-5</v>
      </c>
      <c r="P52">
        <v>37</v>
      </c>
    </row>
    <row r="53" spans="1:16">
      <c r="A53" s="6" t="s">
        <v>74</v>
      </c>
      <c r="B53" s="6" t="s">
        <v>31</v>
      </c>
      <c r="C53" s="6">
        <v>2</v>
      </c>
      <c r="D53" s="6" t="s">
        <v>22</v>
      </c>
      <c r="E53" s="6"/>
      <c r="G53" t="s">
        <v>18</v>
      </c>
      <c r="H53">
        <v>50</v>
      </c>
      <c r="I53" t="s">
        <v>19</v>
      </c>
      <c r="J53" t="s">
        <v>20</v>
      </c>
      <c r="M53">
        <v>65</v>
      </c>
      <c r="N53" s="11">
        <v>100</v>
      </c>
      <c r="O53">
        <v>-5</v>
      </c>
      <c r="P53">
        <v>37</v>
      </c>
    </row>
    <row r="54" spans="1:16">
      <c r="A54" s="6" t="s">
        <v>75</v>
      </c>
      <c r="B54" s="6" t="s">
        <v>31</v>
      </c>
      <c r="C54" s="6">
        <v>1</v>
      </c>
      <c r="D54" s="6" t="s">
        <v>22</v>
      </c>
      <c r="E54" s="6"/>
      <c r="G54" t="s">
        <v>18</v>
      </c>
      <c r="H54">
        <v>50</v>
      </c>
      <c r="I54" t="s">
        <v>19</v>
      </c>
      <c r="J54" t="s">
        <v>20</v>
      </c>
      <c r="M54">
        <v>65</v>
      </c>
      <c r="N54" s="11">
        <v>100</v>
      </c>
      <c r="O54">
        <v>-5</v>
      </c>
      <c r="P54">
        <v>37</v>
      </c>
    </row>
    <row r="113" ht="20" customHeight="1"/>
    <row r="114" ht="15" spans="5:5">
      <c r="E114" s="14"/>
    </row>
    <row r="115" ht="15" spans="5:5">
      <c r="E115" s="14"/>
    </row>
    <row r="116" ht="15" spans="5:5">
      <c r="E116" s="14"/>
    </row>
    <row r="117" ht="15" spans="5:5">
      <c r="E117" s="14"/>
    </row>
    <row r="118" ht="15" spans="5:5">
      <c r="E118" s="14"/>
    </row>
    <row r="119" ht="15" spans="5:5">
      <c r="E119" s="14"/>
    </row>
    <row r="120" ht="15" spans="5:5">
      <c r="E120" s="14"/>
    </row>
    <row r="121" ht="15" spans="5:5">
      <c r="E121" s="14"/>
    </row>
    <row r="122" ht="15" spans="5:5">
      <c r="E122" s="14"/>
    </row>
    <row r="123" ht="15" spans="5:5">
      <c r="E123" s="14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workbookViewId="0">
      <pane ySplit="2" topLeftCell="A3" activePane="bottomLeft" state="frozen"/>
      <selection/>
      <selection pane="bottomLeft" activeCell="Q34" sqref="Q34"/>
    </sheetView>
  </sheetViews>
  <sheetFormatPr defaultColWidth="9" defaultRowHeight="13.5"/>
  <cols>
    <col min="1" max="5" width="16.125" customWidth="1"/>
    <col min="14" max="14" width="9.25" customWidth="1"/>
    <col min="15" max="15" width="9.75" style="11" customWidth="1"/>
    <col min="16" max="16" width="8.875" customWidth="1"/>
    <col min="17" max="17" width="7.375" customWidth="1"/>
  </cols>
  <sheetData>
    <row r="1" s="7" customFormat="1" spans="1:15">
      <c r="A1" s="1" t="s">
        <v>76</v>
      </c>
      <c r="B1" s="1"/>
      <c r="C1" s="1"/>
      <c r="D1" s="1"/>
      <c r="E1" s="1"/>
      <c r="O1" s="13"/>
    </row>
    <row r="2" s="7" customForma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t="s">
        <v>6</v>
      </c>
      <c r="G2" t="s">
        <v>7</v>
      </c>
      <c r="H2" t="s">
        <v>8</v>
      </c>
      <c r="I2" t="s">
        <v>9</v>
      </c>
      <c r="J2" t="s">
        <v>8</v>
      </c>
      <c r="K2" t="s">
        <v>10</v>
      </c>
      <c r="L2"/>
      <c r="M2"/>
      <c r="N2" t="s">
        <v>11</v>
      </c>
      <c r="O2" s="11" t="s">
        <v>12</v>
      </c>
      <c r="P2" t="s">
        <v>13</v>
      </c>
      <c r="Q2" t="s">
        <v>14</v>
      </c>
    </row>
    <row r="3" s="7" customFormat="1" spans="1:17">
      <c r="A3" s="5" t="s">
        <v>77</v>
      </c>
      <c r="B3" s="5" t="s">
        <v>16</v>
      </c>
      <c r="C3" s="5">
        <v>2.7</v>
      </c>
      <c r="D3" s="5" t="s">
        <v>17</v>
      </c>
      <c r="E3" s="5"/>
      <c r="G3" t="s">
        <v>18</v>
      </c>
      <c r="H3">
        <v>50</v>
      </c>
      <c r="I3" t="s">
        <v>19</v>
      </c>
      <c r="J3">
        <v>50</v>
      </c>
      <c r="K3" t="s">
        <v>20</v>
      </c>
      <c r="L3"/>
      <c r="M3"/>
      <c r="N3" s="7">
        <v>32</v>
      </c>
      <c r="O3" s="13">
        <v>180</v>
      </c>
      <c r="P3">
        <v>-5</v>
      </c>
      <c r="Q3">
        <v>42</v>
      </c>
    </row>
    <row r="4" s="7" customFormat="1" spans="1:17">
      <c r="A4" s="5" t="s">
        <v>77</v>
      </c>
      <c r="B4" s="5" t="s">
        <v>78</v>
      </c>
      <c r="C4" s="5">
        <v>7</v>
      </c>
      <c r="D4" s="5" t="s">
        <v>17</v>
      </c>
      <c r="E4" s="5"/>
      <c r="G4" t="s">
        <v>18</v>
      </c>
      <c r="H4">
        <v>50</v>
      </c>
      <c r="I4" t="s">
        <v>19</v>
      </c>
      <c r="J4">
        <v>50</v>
      </c>
      <c r="K4" t="s">
        <v>20</v>
      </c>
      <c r="L4"/>
      <c r="M4"/>
      <c r="N4" s="7">
        <v>18</v>
      </c>
      <c r="O4" s="13">
        <v>180</v>
      </c>
      <c r="P4">
        <v>-5</v>
      </c>
      <c r="Q4" s="7">
        <v>36</v>
      </c>
    </row>
    <row r="5" s="7" customFormat="1" ht="27" spans="1:17">
      <c r="A5" s="5" t="s">
        <v>79</v>
      </c>
      <c r="B5" s="1" t="s">
        <v>80</v>
      </c>
      <c r="C5" s="1">
        <f>3.1+54+22.4+3.6+42.3+5</f>
        <v>130.4</v>
      </c>
      <c r="D5" s="1" t="s">
        <v>17</v>
      </c>
      <c r="E5" s="1"/>
      <c r="G5" t="s">
        <v>18</v>
      </c>
      <c r="H5">
        <v>50</v>
      </c>
      <c r="I5" t="s">
        <v>19</v>
      </c>
      <c r="J5">
        <v>50</v>
      </c>
      <c r="K5" t="s">
        <v>20</v>
      </c>
      <c r="L5"/>
      <c r="M5"/>
      <c r="N5" s="7">
        <v>56</v>
      </c>
      <c r="O5" s="13">
        <v>60</v>
      </c>
      <c r="P5">
        <v>-5</v>
      </c>
      <c r="Q5" s="7">
        <v>24</v>
      </c>
    </row>
    <row r="6" s="7" customFormat="1" ht="27" spans="1:17">
      <c r="A6" s="5" t="s">
        <v>81</v>
      </c>
      <c r="B6" s="3" t="s">
        <v>80</v>
      </c>
      <c r="C6" s="3">
        <v>2</v>
      </c>
      <c r="D6" s="3" t="s">
        <v>25</v>
      </c>
      <c r="E6" s="3"/>
      <c r="G6" t="s">
        <v>18</v>
      </c>
      <c r="H6">
        <v>50</v>
      </c>
      <c r="I6" t="s">
        <v>19</v>
      </c>
      <c r="J6">
        <v>50</v>
      </c>
      <c r="K6" t="s">
        <v>20</v>
      </c>
      <c r="L6"/>
      <c r="M6"/>
      <c r="N6" s="7">
        <v>56</v>
      </c>
      <c r="O6" s="13">
        <v>60</v>
      </c>
      <c r="P6">
        <v>-5</v>
      </c>
      <c r="Q6" s="7">
        <v>24</v>
      </c>
    </row>
    <row r="7" s="7" customFormat="1" ht="27" spans="1:17">
      <c r="A7" s="5" t="s">
        <v>82</v>
      </c>
      <c r="B7" s="5" t="s">
        <v>80</v>
      </c>
      <c r="C7" s="5">
        <v>1</v>
      </c>
      <c r="D7" s="5" t="s">
        <v>22</v>
      </c>
      <c r="E7" s="5"/>
      <c r="G7" t="s">
        <v>18</v>
      </c>
      <c r="H7">
        <v>50</v>
      </c>
      <c r="I7" t="s">
        <v>19</v>
      </c>
      <c r="J7">
        <v>50</v>
      </c>
      <c r="K7" t="s">
        <v>20</v>
      </c>
      <c r="L7"/>
      <c r="M7"/>
      <c r="N7" s="7">
        <v>56</v>
      </c>
      <c r="O7" s="13">
        <v>60</v>
      </c>
      <c r="P7">
        <v>-5</v>
      </c>
      <c r="Q7" s="7">
        <v>24</v>
      </c>
    </row>
    <row r="8" s="7" customFormat="1" ht="27" spans="1:17">
      <c r="A8" s="5" t="s">
        <v>83</v>
      </c>
      <c r="B8" s="5" t="s">
        <v>80</v>
      </c>
      <c r="C8" s="5">
        <v>7</v>
      </c>
      <c r="D8" s="5" t="s">
        <v>22</v>
      </c>
      <c r="E8" s="5"/>
      <c r="G8" t="s">
        <v>18</v>
      </c>
      <c r="H8">
        <v>50</v>
      </c>
      <c r="I8" t="s">
        <v>19</v>
      </c>
      <c r="J8">
        <v>50</v>
      </c>
      <c r="K8" t="s">
        <v>20</v>
      </c>
      <c r="L8"/>
      <c r="M8"/>
      <c r="N8" s="7">
        <v>56</v>
      </c>
      <c r="O8" s="13">
        <v>60</v>
      </c>
      <c r="P8">
        <v>-5</v>
      </c>
      <c r="Q8" s="7">
        <v>24</v>
      </c>
    </row>
    <row r="9" s="7" customFormat="1" ht="27" spans="1:17">
      <c r="A9" s="5" t="s">
        <v>84</v>
      </c>
      <c r="B9" s="5" t="s">
        <v>85</v>
      </c>
      <c r="C9" s="5">
        <f>1.5+37.8+5+21+1.1+7.6+3.6+42.3+6+3.1+3.5+6+6+6+6+6+6+6+22.4+37.6</f>
        <v>234.5</v>
      </c>
      <c r="D9" s="5" t="s">
        <v>17</v>
      </c>
      <c r="E9" s="5"/>
      <c r="G9" t="s">
        <v>18</v>
      </c>
      <c r="H9">
        <v>50</v>
      </c>
      <c r="I9" t="s">
        <v>19</v>
      </c>
      <c r="J9">
        <v>50</v>
      </c>
      <c r="K9" t="s">
        <v>20</v>
      </c>
      <c r="L9"/>
      <c r="M9"/>
      <c r="N9" s="7">
        <v>75</v>
      </c>
      <c r="O9" s="13">
        <v>80</v>
      </c>
      <c r="P9">
        <v>-5</v>
      </c>
      <c r="Q9" s="7">
        <v>32</v>
      </c>
    </row>
    <row r="10" s="7" customFormat="1" ht="27" spans="1:17">
      <c r="A10" s="5" t="s">
        <v>86</v>
      </c>
      <c r="B10" s="5" t="s">
        <v>85</v>
      </c>
      <c r="C10" s="5">
        <v>18</v>
      </c>
      <c r="D10" s="5" t="s">
        <v>25</v>
      </c>
      <c r="E10" s="5"/>
      <c r="G10" t="s">
        <v>18</v>
      </c>
      <c r="H10">
        <v>50</v>
      </c>
      <c r="I10" t="s">
        <v>19</v>
      </c>
      <c r="J10">
        <v>50</v>
      </c>
      <c r="K10" t="s">
        <v>20</v>
      </c>
      <c r="L10"/>
      <c r="M10"/>
      <c r="N10" s="7">
        <v>75</v>
      </c>
      <c r="O10" s="13">
        <v>80</v>
      </c>
      <c r="P10">
        <v>-5</v>
      </c>
      <c r="Q10" s="7">
        <v>32</v>
      </c>
    </row>
    <row r="11" s="7" customFormat="1" ht="27" spans="1:17">
      <c r="A11" s="5" t="s">
        <v>87</v>
      </c>
      <c r="B11" s="5" t="s">
        <v>85</v>
      </c>
      <c r="C11" s="5">
        <v>3</v>
      </c>
      <c r="D11" s="5" t="s">
        <v>22</v>
      </c>
      <c r="E11" s="5"/>
      <c r="G11" t="s">
        <v>18</v>
      </c>
      <c r="H11">
        <v>50</v>
      </c>
      <c r="I11" t="s">
        <v>19</v>
      </c>
      <c r="J11">
        <v>50</v>
      </c>
      <c r="K11" t="s">
        <v>20</v>
      </c>
      <c r="L11"/>
      <c r="M11"/>
      <c r="N11" s="7">
        <v>75</v>
      </c>
      <c r="O11" s="13">
        <v>80</v>
      </c>
      <c r="P11">
        <v>-5</v>
      </c>
      <c r="Q11" s="7">
        <v>32</v>
      </c>
    </row>
    <row r="12" s="7" customFormat="1" ht="27" spans="1:17">
      <c r="A12" s="5" t="s">
        <v>88</v>
      </c>
      <c r="B12" s="5" t="s">
        <v>85</v>
      </c>
      <c r="C12" s="5">
        <v>30</v>
      </c>
      <c r="D12" s="5" t="s">
        <v>22</v>
      </c>
      <c r="E12" s="5"/>
      <c r="G12" t="s">
        <v>18</v>
      </c>
      <c r="H12">
        <v>50</v>
      </c>
      <c r="I12" t="s">
        <v>19</v>
      </c>
      <c r="J12">
        <v>50</v>
      </c>
      <c r="K12" t="s">
        <v>20</v>
      </c>
      <c r="L12"/>
      <c r="M12"/>
      <c r="N12" s="7">
        <v>75</v>
      </c>
      <c r="O12" s="13">
        <v>80</v>
      </c>
      <c r="P12">
        <v>-5</v>
      </c>
      <c r="Q12" s="7">
        <v>32</v>
      </c>
    </row>
    <row r="13" s="7" customFormat="1" spans="1:17">
      <c r="A13" s="5" t="s">
        <v>89</v>
      </c>
      <c r="B13" s="5" t="s">
        <v>66</v>
      </c>
      <c r="C13" s="5">
        <f>44.3+22.5+3.1+14+3+7.3+7.1+0.6+17.8+1.5+1+2+23.8</f>
        <v>148</v>
      </c>
      <c r="D13" s="5" t="s">
        <v>17</v>
      </c>
      <c r="E13" s="5"/>
      <c r="G13" t="s">
        <v>18</v>
      </c>
      <c r="H13">
        <v>50</v>
      </c>
      <c r="I13" t="s">
        <v>19</v>
      </c>
      <c r="J13">
        <v>50</v>
      </c>
      <c r="K13" t="s">
        <v>20</v>
      </c>
      <c r="L13"/>
      <c r="M13"/>
      <c r="N13" s="7">
        <v>89</v>
      </c>
      <c r="O13" s="13">
        <v>50</v>
      </c>
      <c r="P13">
        <v>-5</v>
      </c>
      <c r="Q13" s="7">
        <v>33</v>
      </c>
    </row>
    <row r="14" s="7" customFormat="1" spans="1:17">
      <c r="A14" s="5" t="s">
        <v>90</v>
      </c>
      <c r="B14" s="5" t="s">
        <v>66</v>
      </c>
      <c r="C14" s="5">
        <v>8</v>
      </c>
      <c r="D14" s="5" t="s">
        <v>22</v>
      </c>
      <c r="E14" s="5"/>
      <c r="G14" t="s">
        <v>18</v>
      </c>
      <c r="H14">
        <v>50</v>
      </c>
      <c r="I14" t="s">
        <v>19</v>
      </c>
      <c r="J14">
        <v>50</v>
      </c>
      <c r="K14" t="s">
        <v>20</v>
      </c>
      <c r="L14"/>
      <c r="M14"/>
      <c r="N14" s="7">
        <v>89</v>
      </c>
      <c r="O14" s="13">
        <v>50</v>
      </c>
      <c r="P14">
        <v>-5</v>
      </c>
      <c r="Q14" s="7">
        <v>33</v>
      </c>
    </row>
    <row r="15" s="7" customFormat="1" spans="1:17">
      <c r="A15" s="5" t="s">
        <v>91</v>
      </c>
      <c r="B15" s="5" t="s">
        <v>66</v>
      </c>
      <c r="C15" s="5">
        <v>2</v>
      </c>
      <c r="D15" s="5" t="s">
        <v>22</v>
      </c>
      <c r="E15" s="5"/>
      <c r="G15" t="s">
        <v>18</v>
      </c>
      <c r="H15">
        <v>50</v>
      </c>
      <c r="I15" t="s">
        <v>19</v>
      </c>
      <c r="J15">
        <v>50</v>
      </c>
      <c r="K15" t="s">
        <v>20</v>
      </c>
      <c r="L15"/>
      <c r="M15"/>
      <c r="N15" s="7">
        <v>89</v>
      </c>
      <c r="O15" s="13">
        <v>50</v>
      </c>
      <c r="P15">
        <v>-5</v>
      </c>
      <c r="Q15" s="7">
        <v>33</v>
      </c>
    </row>
    <row r="16" s="7" customFormat="1" spans="1:17">
      <c r="A16" s="5" t="s">
        <v>92</v>
      </c>
      <c r="B16" s="5" t="s">
        <v>66</v>
      </c>
      <c r="C16" s="5">
        <v>23</v>
      </c>
      <c r="D16" s="5" t="s">
        <v>22</v>
      </c>
      <c r="E16" s="5"/>
      <c r="G16" t="s">
        <v>18</v>
      </c>
      <c r="H16">
        <v>50</v>
      </c>
      <c r="I16" t="s">
        <v>19</v>
      </c>
      <c r="J16">
        <v>50</v>
      </c>
      <c r="K16" t="s">
        <v>20</v>
      </c>
      <c r="L16"/>
      <c r="M16"/>
      <c r="N16" s="7">
        <v>89</v>
      </c>
      <c r="O16" s="13">
        <v>50</v>
      </c>
      <c r="P16">
        <v>-5</v>
      </c>
      <c r="Q16" s="7">
        <v>33</v>
      </c>
    </row>
    <row r="17" s="7" customFormat="1" spans="1:17">
      <c r="A17" s="5" t="s">
        <v>15</v>
      </c>
      <c r="B17" s="5" t="s">
        <v>31</v>
      </c>
      <c r="C17" s="5">
        <f>6+10+18.8+1.5+2+1.5</f>
        <v>39.8</v>
      </c>
      <c r="D17" s="5" t="s">
        <v>17</v>
      </c>
      <c r="E17" s="5"/>
      <c r="G17" t="s">
        <v>18</v>
      </c>
      <c r="H17">
        <v>50</v>
      </c>
      <c r="I17" t="s">
        <v>19</v>
      </c>
      <c r="J17">
        <v>50</v>
      </c>
      <c r="K17" t="s">
        <v>20</v>
      </c>
      <c r="L17"/>
      <c r="M17"/>
      <c r="N17" s="7">
        <v>57</v>
      </c>
      <c r="O17" s="13">
        <v>20</v>
      </c>
      <c r="P17">
        <v>-5</v>
      </c>
      <c r="Q17" s="7">
        <v>15</v>
      </c>
    </row>
    <row r="18" s="7" customFormat="1" spans="1:17">
      <c r="A18" s="5" t="s">
        <v>23</v>
      </c>
      <c r="B18" s="5" t="s">
        <v>31</v>
      </c>
      <c r="C18" s="5">
        <v>1</v>
      </c>
      <c r="D18" s="5" t="s">
        <v>22</v>
      </c>
      <c r="E18" s="5"/>
      <c r="G18" t="s">
        <v>18</v>
      </c>
      <c r="H18">
        <v>50</v>
      </c>
      <c r="I18" t="s">
        <v>19</v>
      </c>
      <c r="J18">
        <v>50</v>
      </c>
      <c r="K18" t="s">
        <v>20</v>
      </c>
      <c r="L18"/>
      <c r="M18"/>
      <c r="N18" s="7">
        <v>57</v>
      </c>
      <c r="O18" s="13">
        <v>20</v>
      </c>
      <c r="P18">
        <v>-5</v>
      </c>
      <c r="Q18" s="7">
        <v>15</v>
      </c>
    </row>
    <row r="19" s="7" customFormat="1" spans="1:17">
      <c r="A19" s="5" t="s">
        <v>21</v>
      </c>
      <c r="B19" s="5" t="s">
        <v>31</v>
      </c>
      <c r="C19" s="5">
        <v>9</v>
      </c>
      <c r="D19" s="5" t="s">
        <v>22</v>
      </c>
      <c r="E19" s="5"/>
      <c r="G19" t="s">
        <v>18</v>
      </c>
      <c r="H19">
        <v>50</v>
      </c>
      <c r="I19" t="s">
        <v>19</v>
      </c>
      <c r="J19">
        <v>50</v>
      </c>
      <c r="K19" t="s">
        <v>20</v>
      </c>
      <c r="L19"/>
      <c r="M19"/>
      <c r="N19" s="7">
        <v>57</v>
      </c>
      <c r="O19" s="13">
        <v>20</v>
      </c>
      <c r="P19">
        <v>-5</v>
      </c>
      <c r="Q19" s="7">
        <v>15</v>
      </c>
    </row>
    <row r="20" s="7" customFormat="1" spans="1:17">
      <c r="A20" s="5" t="s">
        <v>24</v>
      </c>
      <c r="B20" s="5" t="s">
        <v>31</v>
      </c>
      <c r="C20" s="5">
        <v>2</v>
      </c>
      <c r="D20" s="5" t="s">
        <v>25</v>
      </c>
      <c r="E20" s="5"/>
      <c r="G20" t="s">
        <v>18</v>
      </c>
      <c r="H20">
        <v>50</v>
      </c>
      <c r="I20" t="s">
        <v>19</v>
      </c>
      <c r="J20">
        <v>50</v>
      </c>
      <c r="K20" t="s">
        <v>20</v>
      </c>
      <c r="L20"/>
      <c r="M20"/>
      <c r="N20" s="7">
        <v>57</v>
      </c>
      <c r="O20" s="13">
        <v>20</v>
      </c>
      <c r="P20">
        <v>-5</v>
      </c>
      <c r="Q20" s="7">
        <v>15</v>
      </c>
    </row>
    <row r="21" s="7" customFormat="1" spans="1:17">
      <c r="A21" s="5" t="s">
        <v>15</v>
      </c>
      <c r="B21" s="5" t="s">
        <v>16</v>
      </c>
      <c r="C21" s="5">
        <v>13.1</v>
      </c>
      <c r="D21" s="5" t="s">
        <v>17</v>
      </c>
      <c r="E21" s="5"/>
      <c r="G21" t="s">
        <v>18</v>
      </c>
      <c r="H21">
        <v>50</v>
      </c>
      <c r="I21" t="s">
        <v>19</v>
      </c>
      <c r="J21">
        <v>50</v>
      </c>
      <c r="K21" t="s">
        <v>20</v>
      </c>
      <c r="L21"/>
      <c r="M21"/>
      <c r="N21" s="7">
        <v>32</v>
      </c>
      <c r="O21" s="13">
        <v>20</v>
      </c>
      <c r="P21">
        <v>-5</v>
      </c>
      <c r="Q21" s="7">
        <v>15</v>
      </c>
    </row>
    <row r="22" s="7" customFormat="1" spans="1:17">
      <c r="A22" s="5" t="s">
        <v>21</v>
      </c>
      <c r="B22" s="5" t="s">
        <v>16</v>
      </c>
      <c r="C22" s="5">
        <v>4</v>
      </c>
      <c r="D22" s="5" t="s">
        <v>22</v>
      </c>
      <c r="E22" s="5"/>
      <c r="G22" t="s">
        <v>18</v>
      </c>
      <c r="H22">
        <v>50</v>
      </c>
      <c r="I22" t="s">
        <v>19</v>
      </c>
      <c r="J22">
        <v>50</v>
      </c>
      <c r="K22" t="s">
        <v>20</v>
      </c>
      <c r="L22"/>
      <c r="M22"/>
      <c r="N22" s="7">
        <v>32</v>
      </c>
      <c r="O22" s="13">
        <v>20</v>
      </c>
      <c r="P22">
        <v>-5</v>
      </c>
      <c r="Q22" s="7">
        <v>15</v>
      </c>
    </row>
    <row r="23" s="7" customFormat="1" spans="1:17">
      <c r="A23" s="5" t="s">
        <v>93</v>
      </c>
      <c r="B23" s="5" t="s">
        <v>31</v>
      </c>
      <c r="C23" s="5">
        <f>4.5+9.9+16.5+18.7+7.7</f>
        <v>57.3</v>
      </c>
      <c r="D23" s="5" t="s">
        <v>17</v>
      </c>
      <c r="E23" s="5"/>
      <c r="G23" t="s">
        <v>18</v>
      </c>
      <c r="H23">
        <v>50</v>
      </c>
      <c r="I23" t="s">
        <v>19</v>
      </c>
      <c r="J23">
        <v>50</v>
      </c>
      <c r="K23" t="s">
        <v>20</v>
      </c>
      <c r="L23"/>
      <c r="M23"/>
      <c r="N23" s="7">
        <v>57</v>
      </c>
      <c r="O23" s="13">
        <v>115</v>
      </c>
      <c r="P23">
        <v>-5</v>
      </c>
      <c r="Q23" s="7">
        <v>36</v>
      </c>
    </row>
    <row r="24" s="7" customFormat="1" spans="1:17">
      <c r="A24" s="5" t="s">
        <v>94</v>
      </c>
      <c r="B24" s="5" t="s">
        <v>31</v>
      </c>
      <c r="C24" s="5">
        <v>2</v>
      </c>
      <c r="D24" s="5" t="s">
        <v>22</v>
      </c>
      <c r="E24" s="5"/>
      <c r="G24" t="s">
        <v>18</v>
      </c>
      <c r="H24">
        <v>50</v>
      </c>
      <c r="I24" t="s">
        <v>19</v>
      </c>
      <c r="J24">
        <v>50</v>
      </c>
      <c r="K24" t="s">
        <v>20</v>
      </c>
      <c r="L24"/>
      <c r="M24"/>
      <c r="N24" s="7">
        <v>57</v>
      </c>
      <c r="O24" s="13">
        <v>115</v>
      </c>
      <c r="P24">
        <v>-5</v>
      </c>
      <c r="Q24" s="7">
        <v>36</v>
      </c>
    </row>
    <row r="25" s="7" customFormat="1" spans="1:17">
      <c r="A25" s="5" t="s">
        <v>95</v>
      </c>
      <c r="B25" s="5" t="s">
        <v>31</v>
      </c>
      <c r="C25" s="5">
        <v>7</v>
      </c>
      <c r="D25" s="5" t="s">
        <v>22</v>
      </c>
      <c r="E25" s="5"/>
      <c r="G25" t="s">
        <v>18</v>
      </c>
      <c r="H25">
        <v>50</v>
      </c>
      <c r="I25" t="s">
        <v>19</v>
      </c>
      <c r="J25">
        <v>50</v>
      </c>
      <c r="K25" t="s">
        <v>20</v>
      </c>
      <c r="L25"/>
      <c r="M25"/>
      <c r="N25" s="7">
        <v>57</v>
      </c>
      <c r="O25" s="13">
        <v>115</v>
      </c>
      <c r="P25">
        <v>-5</v>
      </c>
      <c r="Q25" s="7">
        <v>36</v>
      </c>
    </row>
    <row r="26" s="7" customFormat="1" spans="1:17">
      <c r="A26" s="5" t="s">
        <v>96</v>
      </c>
      <c r="B26" s="5" t="s">
        <v>31</v>
      </c>
      <c r="C26" s="5">
        <v>5</v>
      </c>
      <c r="D26" s="5" t="s">
        <v>25</v>
      </c>
      <c r="E26" s="5"/>
      <c r="G26" t="s">
        <v>18</v>
      </c>
      <c r="H26">
        <v>50</v>
      </c>
      <c r="I26" t="s">
        <v>19</v>
      </c>
      <c r="J26">
        <v>50</v>
      </c>
      <c r="K26" t="s">
        <v>20</v>
      </c>
      <c r="L26"/>
      <c r="M26"/>
      <c r="N26" s="7">
        <v>57</v>
      </c>
      <c r="O26" s="13">
        <v>115</v>
      </c>
      <c r="P26">
        <v>-5</v>
      </c>
      <c r="Q26" s="7">
        <v>36</v>
      </c>
    </row>
    <row r="27" s="7" customFormat="1" spans="1:17">
      <c r="A27" s="5" t="s">
        <v>97</v>
      </c>
      <c r="B27" s="5" t="s">
        <v>31</v>
      </c>
      <c r="C27" s="5">
        <v>3</v>
      </c>
      <c r="D27" s="5" t="s">
        <v>17</v>
      </c>
      <c r="E27" s="5"/>
      <c r="G27" t="s">
        <v>18</v>
      </c>
      <c r="H27">
        <v>50</v>
      </c>
      <c r="I27" t="s">
        <v>19</v>
      </c>
      <c r="J27">
        <v>50</v>
      </c>
      <c r="K27" t="s">
        <v>20</v>
      </c>
      <c r="L27"/>
      <c r="M27"/>
      <c r="N27" s="7">
        <v>57</v>
      </c>
      <c r="O27" s="13">
        <v>115</v>
      </c>
      <c r="P27">
        <v>-5</v>
      </c>
      <c r="Q27" s="7">
        <v>36</v>
      </c>
    </row>
    <row r="28" s="7" customFormat="1" spans="1:17">
      <c r="A28" s="5" t="s">
        <v>98</v>
      </c>
      <c r="B28" s="5" t="s">
        <v>31</v>
      </c>
      <c r="C28" s="5">
        <v>1</v>
      </c>
      <c r="D28" s="5" t="s">
        <v>22</v>
      </c>
      <c r="E28" s="5"/>
      <c r="G28" t="s">
        <v>18</v>
      </c>
      <c r="H28">
        <v>50</v>
      </c>
      <c r="I28" t="s">
        <v>19</v>
      </c>
      <c r="J28">
        <v>50</v>
      </c>
      <c r="K28" t="s">
        <v>20</v>
      </c>
      <c r="L28"/>
      <c r="M28"/>
      <c r="N28" s="7">
        <v>57</v>
      </c>
      <c r="O28" s="13">
        <v>115</v>
      </c>
      <c r="P28">
        <v>-5</v>
      </c>
      <c r="Q28" s="7">
        <v>36</v>
      </c>
    </row>
    <row r="29" s="7" customFormat="1" spans="1:17">
      <c r="A29" s="5" t="s">
        <v>99</v>
      </c>
      <c r="B29" s="5" t="s">
        <v>46</v>
      </c>
      <c r="C29" s="5">
        <v>1</v>
      </c>
      <c r="D29" s="5" t="s">
        <v>22</v>
      </c>
      <c r="E29" s="5"/>
      <c r="G29" t="s">
        <v>18</v>
      </c>
      <c r="H29" s="12">
        <v>100</v>
      </c>
      <c r="I29" t="s">
        <v>19</v>
      </c>
      <c r="J29" s="7">
        <v>100</v>
      </c>
      <c r="K29" t="s">
        <v>20</v>
      </c>
      <c r="L29"/>
      <c r="M29"/>
      <c r="N29" s="7">
        <v>108</v>
      </c>
      <c r="O29" s="13">
        <v>250</v>
      </c>
      <c r="P29">
        <v>-5</v>
      </c>
      <c r="Q29" s="7">
        <v>63</v>
      </c>
    </row>
    <row r="30" s="7" customFormat="1" spans="1:17">
      <c r="A30" s="5" t="s">
        <v>100</v>
      </c>
      <c r="B30" s="5" t="s">
        <v>46</v>
      </c>
      <c r="C30" s="5">
        <v>1</v>
      </c>
      <c r="D30" s="5" t="s">
        <v>25</v>
      </c>
      <c r="E30" s="5"/>
      <c r="G30" t="s">
        <v>18</v>
      </c>
      <c r="H30" s="12">
        <v>100</v>
      </c>
      <c r="I30" t="s">
        <v>19</v>
      </c>
      <c r="J30" s="7">
        <v>100</v>
      </c>
      <c r="K30" t="s">
        <v>20</v>
      </c>
      <c r="L30"/>
      <c r="M30"/>
      <c r="N30" s="7">
        <v>108</v>
      </c>
      <c r="O30" s="13">
        <v>250</v>
      </c>
      <c r="P30">
        <v>-5</v>
      </c>
      <c r="Q30" s="7">
        <v>63</v>
      </c>
    </row>
    <row r="31" s="7" customFormat="1" spans="1:17">
      <c r="A31" s="5" t="s">
        <v>101</v>
      </c>
      <c r="B31" s="5" t="s">
        <v>46</v>
      </c>
      <c r="C31" s="5">
        <v>1</v>
      </c>
      <c r="D31" s="5" t="s">
        <v>22</v>
      </c>
      <c r="E31" s="5"/>
      <c r="G31" t="s">
        <v>18</v>
      </c>
      <c r="H31" s="12">
        <v>100</v>
      </c>
      <c r="I31" t="s">
        <v>19</v>
      </c>
      <c r="J31" s="7">
        <v>100</v>
      </c>
      <c r="K31" t="s">
        <v>20</v>
      </c>
      <c r="L31"/>
      <c r="M31"/>
      <c r="N31" s="7">
        <v>108</v>
      </c>
      <c r="O31" s="13">
        <v>250</v>
      </c>
      <c r="P31">
        <v>-5</v>
      </c>
      <c r="Q31" s="7">
        <v>63</v>
      </c>
    </row>
    <row r="32" s="7" customFormat="1" spans="1:17">
      <c r="A32" s="5" t="s">
        <v>101</v>
      </c>
      <c r="B32" s="5" t="s">
        <v>31</v>
      </c>
      <c r="C32" s="5">
        <v>1</v>
      </c>
      <c r="D32" s="5" t="s">
        <v>22</v>
      </c>
      <c r="E32" s="5"/>
      <c r="G32" t="s">
        <v>18</v>
      </c>
      <c r="H32" s="12">
        <v>100</v>
      </c>
      <c r="I32" t="s">
        <v>19</v>
      </c>
      <c r="J32" s="7">
        <v>100</v>
      </c>
      <c r="K32" t="s">
        <v>20</v>
      </c>
      <c r="L32"/>
      <c r="M32"/>
      <c r="N32" s="7">
        <v>57</v>
      </c>
      <c r="O32" s="13">
        <v>250</v>
      </c>
      <c r="P32">
        <v>-5</v>
      </c>
      <c r="Q32" s="7">
        <v>55</v>
      </c>
    </row>
    <row r="33" s="7" customFormat="1" spans="1:17">
      <c r="A33" s="5" t="s">
        <v>102</v>
      </c>
      <c r="B33" s="5" t="s">
        <v>39</v>
      </c>
      <c r="C33" s="5">
        <v>1</v>
      </c>
      <c r="D33" s="5" t="s">
        <v>25</v>
      </c>
      <c r="E33" s="5"/>
      <c r="G33" t="s">
        <v>18</v>
      </c>
      <c r="H33" s="12">
        <v>100</v>
      </c>
      <c r="I33" t="s">
        <v>19</v>
      </c>
      <c r="J33" s="7">
        <v>100</v>
      </c>
      <c r="K33" t="s">
        <v>20</v>
      </c>
      <c r="L33"/>
      <c r="M33"/>
      <c r="N33" s="7">
        <v>159</v>
      </c>
      <c r="O33" s="13">
        <v>250</v>
      </c>
      <c r="P33">
        <v>-5</v>
      </c>
      <c r="Q33" s="7">
        <v>67</v>
      </c>
    </row>
    <row r="34" s="7" customFormat="1" ht="27" spans="1:17">
      <c r="A34" s="5" t="s">
        <v>103</v>
      </c>
      <c r="B34" s="5" t="s">
        <v>34</v>
      </c>
      <c r="C34" s="5">
        <v>3</v>
      </c>
      <c r="D34" s="5" t="s">
        <v>22</v>
      </c>
      <c r="E34" s="5"/>
      <c r="G34" t="s">
        <v>18</v>
      </c>
      <c r="H34">
        <v>50</v>
      </c>
      <c r="I34" t="s">
        <v>19</v>
      </c>
      <c r="J34">
        <v>50</v>
      </c>
      <c r="K34" t="s">
        <v>20</v>
      </c>
      <c r="L34"/>
      <c r="M34"/>
      <c r="N34" s="7">
        <v>76</v>
      </c>
      <c r="O34" s="13">
        <v>110</v>
      </c>
      <c r="P34">
        <v>-5</v>
      </c>
      <c r="Q34" s="7">
        <v>36</v>
      </c>
    </row>
    <row r="35" s="7" customFormat="1" ht="27" spans="1:16">
      <c r="A35" s="5" t="s">
        <v>104</v>
      </c>
      <c r="B35" s="5"/>
      <c r="C35" s="5">
        <v>1</v>
      </c>
      <c r="D35" s="5" t="s">
        <v>22</v>
      </c>
      <c r="E35" s="5"/>
      <c r="G35" s="10" t="s">
        <v>105</v>
      </c>
      <c r="H35"/>
      <c r="I35"/>
      <c r="J35"/>
      <c r="K35"/>
      <c r="L35"/>
      <c r="M35"/>
      <c r="O35" s="13">
        <v>110</v>
      </c>
      <c r="P35">
        <v>-5</v>
      </c>
    </row>
    <row r="36" s="7" customFormat="1" spans="1:17">
      <c r="A36" s="5" t="s">
        <v>106</v>
      </c>
      <c r="B36" s="5" t="s">
        <v>107</v>
      </c>
      <c r="C36" s="5">
        <v>1</v>
      </c>
      <c r="D36" s="5" t="s">
        <v>22</v>
      </c>
      <c r="E36" s="5"/>
      <c r="G36" t="s">
        <v>18</v>
      </c>
      <c r="H36">
        <v>50</v>
      </c>
      <c r="I36" t="s">
        <v>19</v>
      </c>
      <c r="J36">
        <v>50</v>
      </c>
      <c r="K36" t="s">
        <v>20</v>
      </c>
      <c r="L36"/>
      <c r="M36"/>
      <c r="N36" s="7">
        <v>800</v>
      </c>
      <c r="O36" s="13">
        <v>110</v>
      </c>
      <c r="P36">
        <v>-5</v>
      </c>
      <c r="Q36" s="7">
        <v>46</v>
      </c>
    </row>
    <row r="37" s="7" customFormat="1" ht="27" spans="1:16">
      <c r="A37" s="5" t="s">
        <v>108</v>
      </c>
      <c r="B37" s="5"/>
      <c r="C37" s="5"/>
      <c r="D37" s="5"/>
      <c r="E37" s="5"/>
      <c r="G37" t="s">
        <v>18</v>
      </c>
      <c r="H37">
        <v>50</v>
      </c>
      <c r="I37" t="s">
        <v>19</v>
      </c>
      <c r="J37"/>
      <c r="K37" t="s">
        <v>20</v>
      </c>
      <c r="L37"/>
      <c r="M37"/>
      <c r="O37" s="13">
        <v>115</v>
      </c>
      <c r="P37">
        <v>-5</v>
      </c>
    </row>
    <row r="38" s="7" customFormat="1" ht="27" spans="1:16">
      <c r="A38" s="5" t="s">
        <v>109</v>
      </c>
      <c r="B38" s="5"/>
      <c r="C38" s="5"/>
      <c r="D38" s="5"/>
      <c r="E38" s="5"/>
      <c r="G38" t="s">
        <v>18</v>
      </c>
      <c r="H38">
        <v>50</v>
      </c>
      <c r="I38" t="s">
        <v>19</v>
      </c>
      <c r="J38"/>
      <c r="K38" t="s">
        <v>20</v>
      </c>
      <c r="L38"/>
      <c r="M38"/>
      <c r="O38" s="13">
        <v>115</v>
      </c>
      <c r="P38">
        <v>-5</v>
      </c>
    </row>
    <row r="39" s="7" customFormat="1" spans="1:17">
      <c r="A39" s="5" t="s">
        <v>110</v>
      </c>
      <c r="B39" s="5" t="s">
        <v>111</v>
      </c>
      <c r="C39" s="5">
        <v>1</v>
      </c>
      <c r="D39" s="5" t="s">
        <v>25</v>
      </c>
      <c r="E39" s="5"/>
      <c r="G39" t="s">
        <v>18</v>
      </c>
      <c r="H39">
        <v>50</v>
      </c>
      <c r="I39" t="s">
        <v>19</v>
      </c>
      <c r="J39">
        <v>50</v>
      </c>
      <c r="K39" t="s">
        <v>20</v>
      </c>
      <c r="L39"/>
      <c r="M39"/>
      <c r="N39" s="7">
        <v>325</v>
      </c>
      <c r="O39" s="13">
        <v>115</v>
      </c>
      <c r="P39">
        <v>-5</v>
      </c>
      <c r="Q39" s="7">
        <v>46</v>
      </c>
    </row>
    <row r="40" s="7" customFormat="1" spans="1:16">
      <c r="A40" s="5" t="s">
        <v>112</v>
      </c>
      <c r="B40" s="5"/>
      <c r="C40" s="5">
        <v>1</v>
      </c>
      <c r="D40" s="5" t="s">
        <v>22</v>
      </c>
      <c r="E40" s="5"/>
      <c r="G40" t="s">
        <v>18</v>
      </c>
      <c r="H40" s="7">
        <v>50</v>
      </c>
      <c r="I40" t="s">
        <v>19</v>
      </c>
      <c r="K40" t="s">
        <v>20</v>
      </c>
      <c r="L40"/>
      <c r="M40"/>
      <c r="O40" s="13">
        <v>115</v>
      </c>
      <c r="P40">
        <v>-5</v>
      </c>
    </row>
    <row r="41" s="7" customFormat="1" spans="1:16">
      <c r="A41" s="5" t="s">
        <v>113</v>
      </c>
      <c r="B41" s="5"/>
      <c r="C41" s="5">
        <v>2</v>
      </c>
      <c r="D41" s="5" t="s">
        <v>22</v>
      </c>
      <c r="E41" s="5"/>
      <c r="G41" t="s">
        <v>18</v>
      </c>
      <c r="H41" s="12">
        <v>100</v>
      </c>
      <c r="I41" t="s">
        <v>19</v>
      </c>
      <c r="K41" t="s">
        <v>20</v>
      </c>
      <c r="L41"/>
      <c r="M41"/>
      <c r="O41" s="13">
        <v>220</v>
      </c>
      <c r="P41">
        <v>-5</v>
      </c>
    </row>
    <row r="42" s="7" customFormat="1" spans="1:17">
      <c r="A42" s="5" t="s">
        <v>114</v>
      </c>
      <c r="B42" s="5" t="s">
        <v>31</v>
      </c>
      <c r="C42" s="5">
        <v>1.5</v>
      </c>
      <c r="D42" s="5" t="s">
        <v>17</v>
      </c>
      <c r="E42" s="5"/>
      <c r="G42" t="s">
        <v>18</v>
      </c>
      <c r="H42" s="7">
        <v>50</v>
      </c>
      <c r="I42" t="s">
        <v>19</v>
      </c>
      <c r="J42" s="7">
        <v>50</v>
      </c>
      <c r="K42" t="s">
        <v>20</v>
      </c>
      <c r="L42"/>
      <c r="M42"/>
      <c r="N42" s="7">
        <v>57</v>
      </c>
      <c r="O42" s="13">
        <v>180</v>
      </c>
      <c r="P42">
        <v>-5</v>
      </c>
      <c r="Q42" s="7">
        <v>47</v>
      </c>
    </row>
    <row r="43" s="7" customFormat="1" spans="1:17">
      <c r="A43" s="5" t="s">
        <v>115</v>
      </c>
      <c r="B43" s="5" t="s">
        <v>66</v>
      </c>
      <c r="C43" s="5">
        <v>1</v>
      </c>
      <c r="D43" s="5" t="s">
        <v>22</v>
      </c>
      <c r="E43" s="5"/>
      <c r="G43" t="s">
        <v>18</v>
      </c>
      <c r="H43" s="12">
        <v>100</v>
      </c>
      <c r="I43" t="s">
        <v>19</v>
      </c>
      <c r="J43" s="7">
        <v>100</v>
      </c>
      <c r="K43" t="s">
        <v>20</v>
      </c>
      <c r="L43"/>
      <c r="M43"/>
      <c r="N43" s="7">
        <v>89</v>
      </c>
      <c r="O43" s="13">
        <v>180</v>
      </c>
      <c r="P43">
        <v>-5</v>
      </c>
      <c r="Q43" s="7">
        <v>51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115" zoomScaleNormal="115" workbookViewId="0">
      <selection activeCell="N1" sqref="N$1:N$1048576"/>
    </sheetView>
  </sheetViews>
  <sheetFormatPr defaultColWidth="9" defaultRowHeight="13.5"/>
  <cols>
    <col min="1" max="1" width="19.125" customWidth="1"/>
    <col min="2" max="5" width="11.2" customWidth="1"/>
    <col min="7" max="7" width="17.6" customWidth="1"/>
    <col min="8" max="8" width="9.24166666666667" customWidth="1"/>
    <col min="9" max="9" width="7.5" customWidth="1"/>
    <col min="10" max="10" width="9.45833333333333" customWidth="1"/>
    <col min="11" max="12" width="7.5" customWidth="1"/>
    <col min="14" max="14" width="9" style="11"/>
    <col min="15" max="15" width="16.95" customWidth="1"/>
  </cols>
  <sheetData>
    <row r="1" spans="1:5">
      <c r="A1" s="2" t="s">
        <v>116</v>
      </c>
      <c r="B1" s="2"/>
      <c r="C1" s="2"/>
      <c r="D1" s="2"/>
      <c r="E1" s="2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M2" t="s">
        <v>11</v>
      </c>
      <c r="N2" s="11" t="s">
        <v>12</v>
      </c>
      <c r="O2" t="s">
        <v>117</v>
      </c>
      <c r="P2" t="s">
        <v>14</v>
      </c>
    </row>
    <row r="3" spans="1:15">
      <c r="A3" s="6" t="s">
        <v>118</v>
      </c>
      <c r="B3" s="6"/>
      <c r="C3" s="6">
        <v>3</v>
      </c>
      <c r="D3" s="6" t="s">
        <v>119</v>
      </c>
      <c r="E3" s="6"/>
      <c r="G3" t="s">
        <v>120</v>
      </c>
      <c r="H3">
        <v>50</v>
      </c>
      <c r="I3" t="s">
        <v>121</v>
      </c>
      <c r="J3" t="s">
        <v>20</v>
      </c>
      <c r="N3" s="11">
        <v>-10</v>
      </c>
      <c r="O3">
        <v>35</v>
      </c>
    </row>
    <row r="4" spans="1:16">
      <c r="A4" s="6" t="s">
        <v>122</v>
      </c>
      <c r="B4" s="6" t="s">
        <v>57</v>
      </c>
      <c r="C4" s="6">
        <v>2</v>
      </c>
      <c r="D4" s="6" t="s">
        <v>25</v>
      </c>
      <c r="E4" s="6"/>
      <c r="G4" t="s">
        <v>120</v>
      </c>
      <c r="H4">
        <v>50</v>
      </c>
      <c r="I4" t="s">
        <v>121</v>
      </c>
      <c r="J4" t="s">
        <v>20</v>
      </c>
      <c r="M4">
        <v>38</v>
      </c>
      <c r="N4" s="11">
        <v>-10</v>
      </c>
      <c r="O4">
        <v>35</v>
      </c>
      <c r="P4">
        <v>37</v>
      </c>
    </row>
    <row r="5" spans="1:16">
      <c r="A5" s="6" t="s">
        <v>123</v>
      </c>
      <c r="B5" s="6" t="s">
        <v>124</v>
      </c>
      <c r="C5" s="6">
        <v>1</v>
      </c>
      <c r="D5" s="6" t="s">
        <v>25</v>
      </c>
      <c r="E5" s="6"/>
      <c r="G5" t="s">
        <v>120</v>
      </c>
      <c r="H5">
        <v>50</v>
      </c>
      <c r="I5" t="s">
        <v>121</v>
      </c>
      <c r="J5" t="s">
        <v>20</v>
      </c>
      <c r="M5">
        <v>133</v>
      </c>
      <c r="N5" s="11">
        <v>-10</v>
      </c>
      <c r="O5">
        <v>35</v>
      </c>
      <c r="P5">
        <v>46</v>
      </c>
    </row>
    <row r="6" spans="1:16">
      <c r="A6" s="6" t="s">
        <v>125</v>
      </c>
      <c r="B6" s="6" t="s">
        <v>124</v>
      </c>
      <c r="C6" s="6">
        <v>1</v>
      </c>
      <c r="D6" s="6" t="s">
        <v>25</v>
      </c>
      <c r="E6" s="6"/>
      <c r="G6" t="s">
        <v>120</v>
      </c>
      <c r="H6">
        <v>50</v>
      </c>
      <c r="I6" t="s">
        <v>121</v>
      </c>
      <c r="J6" t="s">
        <v>20</v>
      </c>
      <c r="M6">
        <v>133</v>
      </c>
      <c r="N6" s="11">
        <v>-10</v>
      </c>
      <c r="O6">
        <v>35</v>
      </c>
      <c r="P6">
        <v>46</v>
      </c>
    </row>
    <row r="7" spans="1:16">
      <c r="A7" s="6" t="s">
        <v>126</v>
      </c>
      <c r="B7" s="6" t="s">
        <v>124</v>
      </c>
      <c r="C7" s="6">
        <v>1</v>
      </c>
      <c r="D7" s="6" t="s">
        <v>22</v>
      </c>
      <c r="E7" s="6"/>
      <c r="G7" t="s">
        <v>120</v>
      </c>
      <c r="H7">
        <v>50</v>
      </c>
      <c r="I7" t="s">
        <v>121</v>
      </c>
      <c r="J7" t="s">
        <v>20</v>
      </c>
      <c r="M7">
        <v>133</v>
      </c>
      <c r="N7" s="11">
        <v>-10</v>
      </c>
      <c r="O7">
        <v>35</v>
      </c>
      <c r="P7">
        <v>46</v>
      </c>
    </row>
    <row r="8" spans="1:16">
      <c r="A8" s="6" t="s">
        <v>127</v>
      </c>
      <c r="B8" s="6" t="s">
        <v>31</v>
      </c>
      <c r="C8" s="6">
        <v>2</v>
      </c>
      <c r="D8" s="6" t="s">
        <v>22</v>
      </c>
      <c r="E8" s="6"/>
      <c r="G8" t="s">
        <v>120</v>
      </c>
      <c r="H8">
        <v>50</v>
      </c>
      <c r="I8" t="s">
        <v>121</v>
      </c>
      <c r="J8" t="s">
        <v>20</v>
      </c>
      <c r="M8">
        <v>57</v>
      </c>
      <c r="N8" s="11">
        <v>-10</v>
      </c>
      <c r="O8">
        <v>35</v>
      </c>
      <c r="P8">
        <v>40</v>
      </c>
    </row>
    <row r="9" spans="1:16">
      <c r="A9" s="6" t="s">
        <v>127</v>
      </c>
      <c r="B9" s="6" t="s">
        <v>66</v>
      </c>
      <c r="C9" s="6">
        <v>2</v>
      </c>
      <c r="D9" s="6" t="s">
        <v>22</v>
      </c>
      <c r="E9" s="6"/>
      <c r="G9" t="s">
        <v>120</v>
      </c>
      <c r="H9">
        <v>50</v>
      </c>
      <c r="I9" t="s">
        <v>121</v>
      </c>
      <c r="J9" t="s">
        <v>20</v>
      </c>
      <c r="M9">
        <v>89</v>
      </c>
      <c r="N9" s="11">
        <v>-10</v>
      </c>
      <c r="O9">
        <v>35</v>
      </c>
      <c r="P9">
        <v>43</v>
      </c>
    </row>
    <row r="10" spans="1:16">
      <c r="A10" s="6" t="s">
        <v>128</v>
      </c>
      <c r="B10" s="6" t="s">
        <v>16</v>
      </c>
      <c r="C10" s="6">
        <v>1</v>
      </c>
      <c r="D10" s="6" t="s">
        <v>17</v>
      </c>
      <c r="E10" s="6"/>
      <c r="G10" t="s">
        <v>120</v>
      </c>
      <c r="H10">
        <v>50</v>
      </c>
      <c r="I10" t="s">
        <v>121</v>
      </c>
      <c r="J10" t="s">
        <v>20</v>
      </c>
      <c r="M10">
        <v>32</v>
      </c>
      <c r="N10" s="11">
        <v>-10</v>
      </c>
      <c r="O10">
        <v>35</v>
      </c>
      <c r="P10">
        <v>36</v>
      </c>
    </row>
    <row r="11" spans="1:16">
      <c r="A11" s="6" t="s">
        <v>127</v>
      </c>
      <c r="B11" s="6" t="s">
        <v>16</v>
      </c>
      <c r="C11" s="6">
        <v>3</v>
      </c>
      <c r="D11" s="6" t="s">
        <v>22</v>
      </c>
      <c r="E11" s="6"/>
      <c r="G11" t="s">
        <v>120</v>
      </c>
      <c r="H11">
        <v>50</v>
      </c>
      <c r="I11" t="s">
        <v>121</v>
      </c>
      <c r="J11" t="s">
        <v>20</v>
      </c>
      <c r="M11">
        <v>32</v>
      </c>
      <c r="N11" s="11">
        <v>-10</v>
      </c>
      <c r="O11">
        <v>35</v>
      </c>
      <c r="P11">
        <v>36</v>
      </c>
    </row>
    <row r="12" spans="1:16">
      <c r="A12" s="6" t="s">
        <v>129</v>
      </c>
      <c r="B12" s="6" t="s">
        <v>16</v>
      </c>
      <c r="C12" s="6">
        <v>2</v>
      </c>
      <c r="D12" s="6" t="s">
        <v>22</v>
      </c>
      <c r="E12" s="6"/>
      <c r="G12" t="s">
        <v>120</v>
      </c>
      <c r="H12">
        <v>50</v>
      </c>
      <c r="I12" t="s">
        <v>121</v>
      </c>
      <c r="J12" t="s">
        <v>20</v>
      </c>
      <c r="M12">
        <v>32</v>
      </c>
      <c r="N12" s="11">
        <v>-10</v>
      </c>
      <c r="O12">
        <v>35</v>
      </c>
      <c r="P12">
        <v>36</v>
      </c>
    </row>
    <row r="13" spans="1:16">
      <c r="A13" s="6" t="s">
        <v>130</v>
      </c>
      <c r="B13" s="6" t="s">
        <v>124</v>
      </c>
      <c r="C13" s="6">
        <v>1</v>
      </c>
      <c r="D13" s="6" t="s">
        <v>22</v>
      </c>
      <c r="E13" s="6"/>
      <c r="G13" t="s">
        <v>120</v>
      </c>
      <c r="H13">
        <v>50</v>
      </c>
      <c r="I13" t="s">
        <v>121</v>
      </c>
      <c r="J13" t="s">
        <v>20</v>
      </c>
      <c r="M13">
        <v>133</v>
      </c>
      <c r="N13" s="11">
        <v>-10</v>
      </c>
      <c r="O13">
        <v>35</v>
      </c>
      <c r="P13">
        <v>46</v>
      </c>
    </row>
    <row r="14" spans="1:16">
      <c r="A14" s="6" t="s">
        <v>131</v>
      </c>
      <c r="B14" s="6" t="s">
        <v>34</v>
      </c>
      <c r="C14" s="6">
        <v>1</v>
      </c>
      <c r="D14" s="6" t="s">
        <v>22</v>
      </c>
      <c r="E14" s="6"/>
      <c r="G14" t="s">
        <v>120</v>
      </c>
      <c r="H14">
        <v>50</v>
      </c>
      <c r="I14" t="s">
        <v>121</v>
      </c>
      <c r="J14" t="s">
        <v>20</v>
      </c>
      <c r="M14">
        <v>76</v>
      </c>
      <c r="N14" s="11">
        <v>-10</v>
      </c>
      <c r="O14">
        <v>35</v>
      </c>
      <c r="P14">
        <v>42</v>
      </c>
    </row>
    <row r="15" spans="1:16">
      <c r="A15" s="6" t="s">
        <v>132</v>
      </c>
      <c r="B15" s="6" t="s">
        <v>31</v>
      </c>
      <c r="C15" s="6">
        <v>2</v>
      </c>
      <c r="D15" s="6" t="s">
        <v>22</v>
      </c>
      <c r="E15" s="6"/>
      <c r="G15" t="s">
        <v>120</v>
      </c>
      <c r="H15">
        <v>50</v>
      </c>
      <c r="I15" t="s">
        <v>121</v>
      </c>
      <c r="J15" t="s">
        <v>20</v>
      </c>
      <c r="M15">
        <v>57</v>
      </c>
      <c r="N15" s="11">
        <v>-10</v>
      </c>
      <c r="O15">
        <v>35</v>
      </c>
      <c r="P15">
        <v>40</v>
      </c>
    </row>
    <row r="16" spans="1:16">
      <c r="A16" s="6" t="s">
        <v>133</v>
      </c>
      <c r="B16" s="6" t="s">
        <v>34</v>
      </c>
      <c r="C16" s="6">
        <v>1</v>
      </c>
      <c r="D16" s="6" t="s">
        <v>22</v>
      </c>
      <c r="E16" s="6"/>
      <c r="G16" t="s">
        <v>120</v>
      </c>
      <c r="H16">
        <v>50</v>
      </c>
      <c r="I16" t="s">
        <v>121</v>
      </c>
      <c r="J16" t="s">
        <v>20</v>
      </c>
      <c r="M16">
        <v>76</v>
      </c>
      <c r="N16" s="11">
        <v>-10</v>
      </c>
      <c r="O16">
        <v>35</v>
      </c>
      <c r="P16">
        <v>42</v>
      </c>
    </row>
    <row r="17" spans="1:16">
      <c r="A17" s="6" t="s">
        <v>134</v>
      </c>
      <c r="B17" s="6" t="s">
        <v>66</v>
      </c>
      <c r="C17" s="6">
        <v>5</v>
      </c>
      <c r="D17" s="6" t="s">
        <v>22</v>
      </c>
      <c r="E17" s="6"/>
      <c r="G17" t="s">
        <v>120</v>
      </c>
      <c r="H17">
        <v>50</v>
      </c>
      <c r="I17" t="s">
        <v>121</v>
      </c>
      <c r="J17" t="s">
        <v>20</v>
      </c>
      <c r="M17">
        <v>89</v>
      </c>
      <c r="N17" s="11">
        <v>-10</v>
      </c>
      <c r="O17">
        <v>35</v>
      </c>
      <c r="P17">
        <v>43</v>
      </c>
    </row>
    <row r="18" spans="1:16">
      <c r="A18" s="6" t="s">
        <v>134</v>
      </c>
      <c r="B18" s="6" t="s">
        <v>46</v>
      </c>
      <c r="C18" s="6">
        <v>1</v>
      </c>
      <c r="D18" s="6" t="s">
        <v>22</v>
      </c>
      <c r="E18" s="6"/>
      <c r="G18" t="s">
        <v>120</v>
      </c>
      <c r="H18">
        <v>50</v>
      </c>
      <c r="I18" t="s">
        <v>121</v>
      </c>
      <c r="J18" t="s">
        <v>20</v>
      </c>
      <c r="M18">
        <v>108</v>
      </c>
      <c r="N18" s="11">
        <v>-10</v>
      </c>
      <c r="O18">
        <v>35</v>
      </c>
      <c r="P18">
        <v>44</v>
      </c>
    </row>
    <row r="19" spans="1:16">
      <c r="A19" s="6" t="s">
        <v>135</v>
      </c>
      <c r="B19" s="6" t="s">
        <v>57</v>
      </c>
      <c r="C19" s="6">
        <v>2</v>
      </c>
      <c r="D19" s="6" t="s">
        <v>22</v>
      </c>
      <c r="E19" s="6"/>
      <c r="G19" t="s">
        <v>18</v>
      </c>
      <c r="H19">
        <v>50</v>
      </c>
      <c r="I19" t="s">
        <v>19</v>
      </c>
      <c r="J19" t="s">
        <v>20</v>
      </c>
      <c r="M19">
        <v>38</v>
      </c>
      <c r="N19" s="11">
        <v>180</v>
      </c>
      <c r="O19">
        <v>-5</v>
      </c>
      <c r="P19">
        <v>43</v>
      </c>
    </row>
    <row r="20" spans="1:16">
      <c r="A20" s="6" t="s">
        <v>135</v>
      </c>
      <c r="B20" s="6" t="s">
        <v>73</v>
      </c>
      <c r="C20" s="6">
        <v>2</v>
      </c>
      <c r="D20" s="6" t="s">
        <v>22</v>
      </c>
      <c r="E20" s="6"/>
      <c r="G20" t="s">
        <v>18</v>
      </c>
      <c r="H20">
        <v>50</v>
      </c>
      <c r="I20" t="s">
        <v>19</v>
      </c>
      <c r="J20" t="s">
        <v>20</v>
      </c>
      <c r="M20">
        <v>45</v>
      </c>
      <c r="N20" s="11">
        <v>180</v>
      </c>
      <c r="O20">
        <v>-5</v>
      </c>
      <c r="P20">
        <v>45</v>
      </c>
    </row>
    <row r="21" spans="1:16">
      <c r="A21" s="6" t="s">
        <v>136</v>
      </c>
      <c r="B21" s="6" t="s">
        <v>31</v>
      </c>
      <c r="C21" s="6">
        <v>4</v>
      </c>
      <c r="D21" s="6" t="s">
        <v>22</v>
      </c>
      <c r="E21" s="6"/>
      <c r="G21" t="s">
        <v>18</v>
      </c>
      <c r="H21">
        <v>50</v>
      </c>
      <c r="I21" t="s">
        <v>19</v>
      </c>
      <c r="J21" t="s">
        <v>20</v>
      </c>
      <c r="M21">
        <v>57</v>
      </c>
      <c r="N21" s="11">
        <v>180</v>
      </c>
      <c r="O21">
        <v>-5</v>
      </c>
      <c r="P21">
        <v>47</v>
      </c>
    </row>
    <row r="22" spans="1:16">
      <c r="A22" s="6" t="s">
        <v>136</v>
      </c>
      <c r="B22" s="6" t="s">
        <v>16</v>
      </c>
      <c r="C22" s="6">
        <v>1</v>
      </c>
      <c r="D22" s="6" t="s">
        <v>22</v>
      </c>
      <c r="E22" s="6"/>
      <c r="G22" t="s">
        <v>18</v>
      </c>
      <c r="H22">
        <v>50</v>
      </c>
      <c r="I22" t="s">
        <v>19</v>
      </c>
      <c r="J22" t="s">
        <v>20</v>
      </c>
      <c r="M22">
        <v>32</v>
      </c>
      <c r="N22" s="11">
        <v>180</v>
      </c>
      <c r="O22">
        <v>-5</v>
      </c>
      <c r="P22">
        <v>42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="115" zoomScaleNormal="115" workbookViewId="0">
      <selection activeCell="A3" sqref="A3:B14"/>
    </sheetView>
  </sheetViews>
  <sheetFormatPr defaultColWidth="9" defaultRowHeight="13.5"/>
  <cols>
    <col min="1" max="1" width="11.125" customWidth="1"/>
    <col min="2" max="2" width="20" customWidth="1"/>
    <col min="3" max="3" width="7.375" customWidth="1"/>
    <col min="4" max="5" width="5.125" customWidth="1"/>
    <col min="14" max="14" width="9" style="11"/>
    <col min="15" max="15" width="12.1666666666667" customWidth="1"/>
  </cols>
  <sheetData>
    <row r="1" spans="1:5">
      <c r="A1" s="2" t="s">
        <v>137</v>
      </c>
      <c r="B1" s="2"/>
      <c r="C1" s="2"/>
      <c r="D1" s="2"/>
      <c r="E1" s="2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M2" t="s">
        <v>11</v>
      </c>
      <c r="N2" s="11" t="s">
        <v>12</v>
      </c>
      <c r="O2" t="s">
        <v>13</v>
      </c>
      <c r="P2" t="s">
        <v>14</v>
      </c>
    </row>
    <row r="3" spans="1:16">
      <c r="A3" s="6" t="s">
        <v>138</v>
      </c>
      <c r="B3" s="6" t="s">
        <v>139</v>
      </c>
      <c r="C3" s="6">
        <f>32.36*14</f>
        <v>453.04</v>
      </c>
      <c r="D3" s="6" t="s">
        <v>140</v>
      </c>
      <c r="E3" s="6"/>
      <c r="G3" t="s">
        <v>18</v>
      </c>
      <c r="H3">
        <v>50</v>
      </c>
      <c r="I3" t="s">
        <v>19</v>
      </c>
      <c r="J3" t="s">
        <v>141</v>
      </c>
      <c r="M3">
        <v>10300</v>
      </c>
      <c r="N3" s="11">
        <v>20</v>
      </c>
      <c r="O3">
        <v>-5</v>
      </c>
      <c r="P3">
        <v>17</v>
      </c>
    </row>
    <row r="4" spans="1:16">
      <c r="A4" s="6" t="s">
        <v>142</v>
      </c>
      <c r="B4" s="6"/>
      <c r="C4" s="6">
        <v>1</v>
      </c>
      <c r="D4" s="6" t="s">
        <v>22</v>
      </c>
      <c r="E4" s="6"/>
      <c r="G4" t="s">
        <v>18</v>
      </c>
      <c r="H4">
        <v>50</v>
      </c>
      <c r="I4" t="s">
        <v>19</v>
      </c>
      <c r="J4" t="s">
        <v>141</v>
      </c>
      <c r="M4">
        <v>10300</v>
      </c>
      <c r="N4" s="11">
        <v>20</v>
      </c>
      <c r="O4">
        <v>-5</v>
      </c>
      <c r="P4">
        <v>17</v>
      </c>
    </row>
    <row r="5" spans="1:16">
      <c r="A5" s="6" t="s">
        <v>143</v>
      </c>
      <c r="B5" s="6" t="s">
        <v>144</v>
      </c>
      <c r="C5" s="6">
        <f t="shared" ref="C5:C9" si="0">28.88*15.5</f>
        <v>447.64</v>
      </c>
      <c r="D5" s="6" t="s">
        <v>140</v>
      </c>
      <c r="E5" s="6"/>
      <c r="G5" t="s">
        <v>18</v>
      </c>
      <c r="H5">
        <v>50</v>
      </c>
      <c r="I5" t="s">
        <v>19</v>
      </c>
      <c r="J5" t="s">
        <v>141</v>
      </c>
      <c r="M5">
        <v>9200</v>
      </c>
      <c r="N5" s="11">
        <v>20</v>
      </c>
      <c r="O5">
        <v>-5</v>
      </c>
      <c r="P5">
        <v>17</v>
      </c>
    </row>
    <row r="6" spans="1:16">
      <c r="A6" s="6" t="s">
        <v>145</v>
      </c>
      <c r="B6" s="6"/>
      <c r="C6" s="6">
        <v>1</v>
      </c>
      <c r="D6" s="6" t="s">
        <v>22</v>
      </c>
      <c r="E6" s="6"/>
      <c r="G6" t="s">
        <v>18</v>
      </c>
      <c r="H6">
        <v>50</v>
      </c>
      <c r="I6" t="s">
        <v>19</v>
      </c>
      <c r="J6" t="s">
        <v>141</v>
      </c>
      <c r="M6">
        <v>9200</v>
      </c>
      <c r="N6" s="11">
        <v>20</v>
      </c>
      <c r="O6">
        <v>-5</v>
      </c>
      <c r="P6">
        <v>17</v>
      </c>
    </row>
    <row r="7" spans="1:16">
      <c r="A7" s="6" t="s">
        <v>146</v>
      </c>
      <c r="B7" s="6" t="s">
        <v>144</v>
      </c>
      <c r="C7" s="6">
        <f t="shared" si="0"/>
        <v>447.64</v>
      </c>
      <c r="D7" s="6" t="s">
        <v>140</v>
      </c>
      <c r="E7" s="6"/>
      <c r="G7" t="s">
        <v>18</v>
      </c>
      <c r="H7">
        <v>50</v>
      </c>
      <c r="I7" t="s">
        <v>19</v>
      </c>
      <c r="J7" t="s">
        <v>141</v>
      </c>
      <c r="M7">
        <v>9200</v>
      </c>
      <c r="N7" s="11">
        <v>20</v>
      </c>
      <c r="O7">
        <v>-5</v>
      </c>
      <c r="P7">
        <v>17</v>
      </c>
    </row>
    <row r="8" spans="1:16">
      <c r="A8" s="6" t="s">
        <v>147</v>
      </c>
      <c r="B8" s="6"/>
      <c r="C8" s="6">
        <v>1</v>
      </c>
      <c r="D8" s="6" t="s">
        <v>22</v>
      </c>
      <c r="E8" s="6"/>
      <c r="G8" t="s">
        <v>18</v>
      </c>
      <c r="H8">
        <v>50</v>
      </c>
      <c r="I8" t="s">
        <v>19</v>
      </c>
      <c r="J8" t="s">
        <v>141</v>
      </c>
      <c r="M8">
        <v>9200</v>
      </c>
      <c r="N8" s="11">
        <v>20</v>
      </c>
      <c r="O8">
        <v>-5</v>
      </c>
      <c r="P8">
        <v>17</v>
      </c>
    </row>
    <row r="9" spans="1:16">
      <c r="A9" s="6" t="s">
        <v>148</v>
      </c>
      <c r="B9" s="6" t="s">
        <v>144</v>
      </c>
      <c r="C9" s="6">
        <f t="shared" si="0"/>
        <v>447.64</v>
      </c>
      <c r="D9" s="6" t="s">
        <v>140</v>
      </c>
      <c r="E9" s="6"/>
      <c r="G9" t="s">
        <v>18</v>
      </c>
      <c r="H9">
        <v>50</v>
      </c>
      <c r="I9" t="s">
        <v>19</v>
      </c>
      <c r="J9" t="s">
        <v>141</v>
      </c>
      <c r="M9">
        <v>9200</v>
      </c>
      <c r="N9" s="11">
        <v>20</v>
      </c>
      <c r="O9">
        <v>-5</v>
      </c>
      <c r="P9">
        <v>17</v>
      </c>
    </row>
    <row r="10" spans="1:16">
      <c r="A10" s="6" t="s">
        <v>149</v>
      </c>
      <c r="B10" s="6"/>
      <c r="C10" s="6">
        <v>1</v>
      </c>
      <c r="D10" s="6" t="s">
        <v>22</v>
      </c>
      <c r="E10" s="6"/>
      <c r="G10" t="s">
        <v>18</v>
      </c>
      <c r="H10">
        <v>50</v>
      </c>
      <c r="I10" t="s">
        <v>19</v>
      </c>
      <c r="J10" t="s">
        <v>141</v>
      </c>
      <c r="M10">
        <v>9200</v>
      </c>
      <c r="N10" s="11">
        <v>20</v>
      </c>
      <c r="O10">
        <v>-5</v>
      </c>
      <c r="P10">
        <v>17</v>
      </c>
    </row>
    <row r="11" spans="1:16">
      <c r="A11" s="6" t="s">
        <v>150</v>
      </c>
      <c r="B11" s="6" t="s">
        <v>151</v>
      </c>
      <c r="C11" s="6">
        <f>56.54*15.5</f>
        <v>876.37</v>
      </c>
      <c r="D11" s="6" t="s">
        <v>140</v>
      </c>
      <c r="E11" s="6"/>
      <c r="G11" t="s">
        <v>18</v>
      </c>
      <c r="H11">
        <v>50</v>
      </c>
      <c r="I11" t="s">
        <v>19</v>
      </c>
      <c r="J11" t="s">
        <v>141</v>
      </c>
      <c r="M11">
        <v>18000</v>
      </c>
      <c r="N11" s="11">
        <v>20</v>
      </c>
      <c r="O11">
        <v>-5</v>
      </c>
      <c r="P11">
        <v>16</v>
      </c>
    </row>
    <row r="12" spans="1:16">
      <c r="A12" s="6" t="s">
        <v>152</v>
      </c>
      <c r="B12" s="6"/>
      <c r="C12" s="6">
        <v>1</v>
      </c>
      <c r="D12" s="6" t="s">
        <v>22</v>
      </c>
      <c r="E12" s="6"/>
      <c r="G12" t="s">
        <v>18</v>
      </c>
      <c r="H12">
        <v>50</v>
      </c>
      <c r="I12" t="s">
        <v>19</v>
      </c>
      <c r="J12" t="s">
        <v>141</v>
      </c>
      <c r="M12">
        <v>18000</v>
      </c>
      <c r="N12" s="11">
        <v>20</v>
      </c>
      <c r="O12">
        <v>-5</v>
      </c>
      <c r="P12">
        <v>16</v>
      </c>
    </row>
    <row r="13" spans="1:16">
      <c r="A13" s="6" t="s">
        <v>153</v>
      </c>
      <c r="B13" s="6" t="s">
        <v>154</v>
      </c>
      <c r="C13" s="6">
        <f>20.41*9</f>
        <v>183.69</v>
      </c>
      <c r="D13" s="6" t="s">
        <v>140</v>
      </c>
      <c r="E13" s="6"/>
      <c r="G13" t="s">
        <v>18</v>
      </c>
      <c r="H13">
        <v>50</v>
      </c>
      <c r="I13" t="s">
        <v>19</v>
      </c>
      <c r="J13" t="s">
        <v>141</v>
      </c>
      <c r="M13">
        <v>6500</v>
      </c>
      <c r="N13" s="11">
        <v>20</v>
      </c>
      <c r="O13">
        <v>-5</v>
      </c>
      <c r="P13">
        <v>17</v>
      </c>
    </row>
    <row r="14" spans="1:16">
      <c r="A14" s="6" t="s">
        <v>155</v>
      </c>
      <c r="B14" s="6"/>
      <c r="C14" s="6">
        <v>1</v>
      </c>
      <c r="D14" s="6" t="s">
        <v>22</v>
      </c>
      <c r="E14" s="6"/>
      <c r="G14" t="s">
        <v>18</v>
      </c>
      <c r="H14">
        <v>50</v>
      </c>
      <c r="I14" t="s">
        <v>19</v>
      </c>
      <c r="J14" t="s">
        <v>141</v>
      </c>
      <c r="M14">
        <v>6500</v>
      </c>
      <c r="N14" s="11">
        <v>20</v>
      </c>
      <c r="O14">
        <v>-5</v>
      </c>
      <c r="P14">
        <v>17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workbookViewId="0">
      <selection activeCell="M11" sqref="M11"/>
    </sheetView>
  </sheetViews>
  <sheetFormatPr defaultColWidth="9" defaultRowHeight="13.5"/>
  <cols>
    <col min="1" max="1" width="28.875" customWidth="1"/>
    <col min="2" max="2" width="18.875" customWidth="1"/>
    <col min="3" max="6" width="11.375" customWidth="1"/>
  </cols>
  <sheetData>
    <row r="1" spans="1:6">
      <c r="A1" s="1" t="s">
        <v>156</v>
      </c>
      <c r="B1" s="2"/>
      <c r="C1" s="2"/>
      <c r="D1" s="2"/>
      <c r="E1" s="2"/>
      <c r="F1" s="2"/>
    </row>
    <row r="2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2</v>
      </c>
      <c r="F2" s="4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N2" t="s">
        <v>11</v>
      </c>
      <c r="O2" s="10" t="s">
        <v>12</v>
      </c>
      <c r="P2" t="s">
        <v>13</v>
      </c>
      <c r="Q2" t="s">
        <v>14</v>
      </c>
    </row>
    <row r="3" spans="1:17">
      <c r="A3" s="5" t="s">
        <v>157</v>
      </c>
      <c r="B3" s="6" t="s">
        <v>158</v>
      </c>
      <c r="C3" s="6">
        <v>1</v>
      </c>
      <c r="D3" s="6" t="s">
        <v>17</v>
      </c>
      <c r="E3" s="6"/>
      <c r="F3" s="6"/>
      <c r="H3" t="s">
        <v>18</v>
      </c>
      <c r="I3">
        <v>50</v>
      </c>
      <c r="J3" t="s">
        <v>19</v>
      </c>
      <c r="K3" t="s">
        <v>20</v>
      </c>
      <c r="N3">
        <v>94</v>
      </c>
      <c r="O3" s="10">
        <v>50</v>
      </c>
      <c r="P3">
        <v>-5</v>
      </c>
      <c r="Q3">
        <v>33</v>
      </c>
    </row>
    <row r="4" ht="27" spans="1:17">
      <c r="A4" s="5" t="s">
        <v>159</v>
      </c>
      <c r="B4" s="6" t="s">
        <v>160</v>
      </c>
      <c r="C4" s="6">
        <f>45.7+12+10</f>
        <v>67.7</v>
      </c>
      <c r="D4" s="6" t="s">
        <v>17</v>
      </c>
      <c r="E4" s="6"/>
      <c r="F4" s="6"/>
      <c r="H4" t="s">
        <v>18</v>
      </c>
      <c r="I4">
        <v>50</v>
      </c>
      <c r="J4" t="s">
        <v>19</v>
      </c>
      <c r="K4" t="s">
        <v>20</v>
      </c>
      <c r="N4">
        <v>126</v>
      </c>
      <c r="O4" s="10">
        <v>50</v>
      </c>
      <c r="P4">
        <v>-5</v>
      </c>
      <c r="Q4">
        <v>34</v>
      </c>
    </row>
    <row r="5" ht="27" spans="1:17">
      <c r="A5" s="5" t="s">
        <v>161</v>
      </c>
      <c r="B5" s="6" t="s">
        <v>160</v>
      </c>
      <c r="C5" s="6">
        <v>4</v>
      </c>
      <c r="D5" s="6" t="s">
        <v>25</v>
      </c>
      <c r="E5" s="6"/>
      <c r="F5" s="6"/>
      <c r="H5" t="s">
        <v>18</v>
      </c>
      <c r="I5">
        <v>50</v>
      </c>
      <c r="J5" t="s">
        <v>19</v>
      </c>
      <c r="K5" t="s">
        <v>20</v>
      </c>
      <c r="N5">
        <v>126</v>
      </c>
      <c r="O5" s="10">
        <v>50</v>
      </c>
      <c r="P5">
        <v>-5</v>
      </c>
      <c r="Q5">
        <v>34</v>
      </c>
    </row>
    <row r="6" ht="27" spans="1:17">
      <c r="A6" s="5" t="s">
        <v>162</v>
      </c>
      <c r="B6" s="6" t="s">
        <v>160</v>
      </c>
      <c r="C6" s="6">
        <v>8</v>
      </c>
      <c r="D6" s="6" t="s">
        <v>22</v>
      </c>
      <c r="E6" s="6"/>
      <c r="F6" s="6"/>
      <c r="H6" t="s">
        <v>18</v>
      </c>
      <c r="I6">
        <v>50</v>
      </c>
      <c r="J6" t="s">
        <v>19</v>
      </c>
      <c r="K6" t="s">
        <v>20</v>
      </c>
      <c r="N6">
        <v>126</v>
      </c>
      <c r="O6" s="10">
        <v>50</v>
      </c>
      <c r="P6">
        <v>-5</v>
      </c>
      <c r="Q6">
        <v>34</v>
      </c>
    </row>
    <row r="7" ht="27" spans="1:17">
      <c r="A7" s="5" t="s">
        <v>163</v>
      </c>
      <c r="B7" s="6" t="s">
        <v>160</v>
      </c>
      <c r="C7" s="6">
        <v>1</v>
      </c>
      <c r="D7" s="6" t="s">
        <v>22</v>
      </c>
      <c r="E7" s="6"/>
      <c r="F7" s="6"/>
      <c r="H7" t="s">
        <v>18</v>
      </c>
      <c r="I7">
        <v>50</v>
      </c>
      <c r="J7" t="s">
        <v>19</v>
      </c>
      <c r="K7" t="s">
        <v>20</v>
      </c>
      <c r="N7">
        <v>126</v>
      </c>
      <c r="O7" s="10">
        <v>50</v>
      </c>
      <c r="P7">
        <v>-5</v>
      </c>
      <c r="Q7">
        <v>34</v>
      </c>
    </row>
    <row r="8" spans="1:17">
      <c r="A8" s="5" t="s">
        <v>164</v>
      </c>
      <c r="B8" s="6" t="s">
        <v>160</v>
      </c>
      <c r="C8" s="6">
        <f>8.5+3.5+2</f>
        <v>14</v>
      </c>
      <c r="D8" s="6" t="s">
        <v>17</v>
      </c>
      <c r="E8" s="6"/>
      <c r="F8" s="6"/>
      <c r="H8" t="s">
        <v>18</v>
      </c>
      <c r="I8">
        <v>50</v>
      </c>
      <c r="J8" t="s">
        <v>19</v>
      </c>
      <c r="K8" t="s">
        <v>20</v>
      </c>
      <c r="N8">
        <v>126</v>
      </c>
      <c r="O8" s="10">
        <v>50</v>
      </c>
      <c r="P8">
        <v>-5</v>
      </c>
      <c r="Q8">
        <v>34</v>
      </c>
    </row>
    <row r="9" spans="1:17">
      <c r="A9" s="5" t="s">
        <v>165</v>
      </c>
      <c r="B9" s="6" t="s">
        <v>160</v>
      </c>
      <c r="C9" s="6">
        <v>3</v>
      </c>
      <c r="D9" s="6" t="s">
        <v>25</v>
      </c>
      <c r="E9" s="6"/>
      <c r="F9" s="6"/>
      <c r="H9" t="s">
        <v>18</v>
      </c>
      <c r="I9">
        <v>50</v>
      </c>
      <c r="J9" t="s">
        <v>19</v>
      </c>
      <c r="K9" t="s">
        <v>20</v>
      </c>
      <c r="N9">
        <v>126</v>
      </c>
      <c r="O9" s="10">
        <v>50</v>
      </c>
      <c r="P9">
        <v>-5</v>
      </c>
      <c r="Q9">
        <v>34</v>
      </c>
    </row>
    <row r="10" spans="1:17">
      <c r="A10" s="5" t="s">
        <v>166</v>
      </c>
      <c r="B10" s="6" t="s">
        <v>160</v>
      </c>
      <c r="C10" s="6">
        <v>6</v>
      </c>
      <c r="D10" s="6" t="s">
        <v>22</v>
      </c>
      <c r="E10" s="6"/>
      <c r="F10" s="6"/>
      <c r="H10" t="s">
        <v>18</v>
      </c>
      <c r="I10">
        <v>50</v>
      </c>
      <c r="J10" t="s">
        <v>19</v>
      </c>
      <c r="K10" t="s">
        <v>20</v>
      </c>
      <c r="N10">
        <v>126</v>
      </c>
      <c r="O10" s="10">
        <v>50</v>
      </c>
      <c r="P10">
        <v>-5</v>
      </c>
      <c r="Q10">
        <v>34</v>
      </c>
    </row>
    <row r="11" spans="1:17">
      <c r="A11" s="5" t="s">
        <v>167</v>
      </c>
      <c r="B11" s="6" t="s">
        <v>160</v>
      </c>
      <c r="C11" s="6">
        <v>2</v>
      </c>
      <c r="D11" s="6" t="s">
        <v>22</v>
      </c>
      <c r="E11" s="6"/>
      <c r="F11" s="6"/>
      <c r="H11" t="s">
        <v>18</v>
      </c>
      <c r="I11">
        <v>50</v>
      </c>
      <c r="J11" t="s">
        <v>19</v>
      </c>
      <c r="K11" t="s">
        <v>20</v>
      </c>
      <c r="N11">
        <v>126</v>
      </c>
      <c r="O11" s="10">
        <v>50</v>
      </c>
      <c r="P11">
        <v>-5</v>
      </c>
      <c r="Q11">
        <v>34</v>
      </c>
    </row>
    <row r="12" spans="1:17">
      <c r="A12" s="5" t="s">
        <v>165</v>
      </c>
      <c r="B12" s="6" t="s">
        <v>168</v>
      </c>
      <c r="C12" s="6">
        <v>1</v>
      </c>
      <c r="D12" s="6" t="s">
        <v>25</v>
      </c>
      <c r="E12" s="6"/>
      <c r="F12" s="6"/>
      <c r="H12" t="s">
        <v>18</v>
      </c>
      <c r="I12">
        <v>50</v>
      </c>
      <c r="J12" t="s">
        <v>19</v>
      </c>
      <c r="K12" t="s">
        <v>20</v>
      </c>
      <c r="N12">
        <v>107</v>
      </c>
      <c r="O12" s="10">
        <v>50</v>
      </c>
      <c r="P12">
        <v>-5</v>
      </c>
      <c r="Q12">
        <v>34</v>
      </c>
    </row>
    <row r="13" spans="1:17">
      <c r="A13" s="5" t="s">
        <v>167</v>
      </c>
      <c r="B13" s="6" t="s">
        <v>168</v>
      </c>
      <c r="C13" s="6">
        <v>1</v>
      </c>
      <c r="D13" s="6" t="s">
        <v>22</v>
      </c>
      <c r="E13" s="6"/>
      <c r="F13" s="6"/>
      <c r="H13" t="s">
        <v>18</v>
      </c>
      <c r="I13">
        <v>50</v>
      </c>
      <c r="J13" t="s">
        <v>19</v>
      </c>
      <c r="K13" t="s">
        <v>20</v>
      </c>
      <c r="N13">
        <v>107</v>
      </c>
      <c r="O13" s="10">
        <v>50</v>
      </c>
      <c r="P13">
        <v>-5</v>
      </c>
      <c r="Q13">
        <v>34</v>
      </c>
    </row>
    <row r="14" spans="1:17">
      <c r="A14" s="5" t="s">
        <v>169</v>
      </c>
      <c r="B14" s="6" t="s">
        <v>160</v>
      </c>
      <c r="C14" s="6">
        <f>13.5+3.5</f>
        <v>17</v>
      </c>
      <c r="D14" s="6" t="s">
        <v>17</v>
      </c>
      <c r="E14" s="6"/>
      <c r="F14" s="6"/>
      <c r="H14" t="s">
        <v>18</v>
      </c>
      <c r="I14">
        <v>50</v>
      </c>
      <c r="J14" t="s">
        <v>19</v>
      </c>
      <c r="K14" t="s">
        <v>20</v>
      </c>
      <c r="N14">
        <v>126</v>
      </c>
      <c r="O14" s="10">
        <v>50</v>
      </c>
      <c r="P14">
        <v>-5</v>
      </c>
      <c r="Q14">
        <v>34</v>
      </c>
    </row>
    <row r="15" spans="1:17">
      <c r="A15" s="5" t="s">
        <v>170</v>
      </c>
      <c r="B15" s="6" t="s">
        <v>160</v>
      </c>
      <c r="C15" s="6">
        <v>2</v>
      </c>
      <c r="D15" s="6" t="s">
        <v>25</v>
      </c>
      <c r="E15" s="6"/>
      <c r="F15" s="6"/>
      <c r="H15" t="s">
        <v>18</v>
      </c>
      <c r="I15">
        <v>50</v>
      </c>
      <c r="J15" t="s">
        <v>19</v>
      </c>
      <c r="K15" t="s">
        <v>20</v>
      </c>
      <c r="N15">
        <v>126</v>
      </c>
      <c r="O15" s="10">
        <v>50</v>
      </c>
      <c r="P15">
        <v>-5</v>
      </c>
      <c r="Q15">
        <v>34</v>
      </c>
    </row>
    <row r="16" spans="1:17">
      <c r="A16" s="5" t="s">
        <v>171</v>
      </c>
      <c r="B16" s="6" t="s">
        <v>160</v>
      </c>
      <c r="C16" s="6">
        <v>3</v>
      </c>
      <c r="D16" s="6" t="s">
        <v>22</v>
      </c>
      <c r="E16" s="6"/>
      <c r="F16" s="6"/>
      <c r="H16" t="s">
        <v>18</v>
      </c>
      <c r="I16">
        <v>50</v>
      </c>
      <c r="J16" t="s">
        <v>19</v>
      </c>
      <c r="K16" t="s">
        <v>20</v>
      </c>
      <c r="N16">
        <v>126</v>
      </c>
      <c r="O16" s="10">
        <v>50</v>
      </c>
      <c r="P16">
        <v>-5</v>
      </c>
      <c r="Q16">
        <v>34</v>
      </c>
    </row>
    <row r="17" spans="1:17">
      <c r="A17" s="5" t="s">
        <v>172</v>
      </c>
      <c r="B17" s="6" t="s">
        <v>160</v>
      </c>
      <c r="C17" s="6">
        <v>2</v>
      </c>
      <c r="D17" s="6" t="s">
        <v>22</v>
      </c>
      <c r="E17" s="6"/>
      <c r="F17" s="6"/>
      <c r="H17" t="s">
        <v>18</v>
      </c>
      <c r="I17">
        <v>50</v>
      </c>
      <c r="J17" t="s">
        <v>19</v>
      </c>
      <c r="K17" t="s">
        <v>20</v>
      </c>
      <c r="N17">
        <v>126</v>
      </c>
      <c r="O17" s="10">
        <v>50</v>
      </c>
      <c r="P17">
        <v>-5</v>
      </c>
      <c r="Q17">
        <v>34</v>
      </c>
    </row>
    <row r="18" ht="27" spans="1:17">
      <c r="A18" s="5" t="s">
        <v>161</v>
      </c>
      <c r="B18" s="6" t="s">
        <v>160</v>
      </c>
      <c r="C18" s="6">
        <v>5</v>
      </c>
      <c r="D18" s="6" t="s">
        <v>25</v>
      </c>
      <c r="E18" s="6"/>
      <c r="F18" s="6"/>
      <c r="H18" t="s">
        <v>18</v>
      </c>
      <c r="I18">
        <v>50</v>
      </c>
      <c r="J18" t="s">
        <v>19</v>
      </c>
      <c r="K18" t="s">
        <v>20</v>
      </c>
      <c r="N18">
        <v>126</v>
      </c>
      <c r="O18" s="10">
        <v>50</v>
      </c>
      <c r="P18">
        <v>-5</v>
      </c>
      <c r="Q18">
        <v>34</v>
      </c>
    </row>
    <row r="19" ht="27" spans="1:17">
      <c r="A19" s="5" t="s">
        <v>162</v>
      </c>
      <c r="B19" s="6" t="s">
        <v>160</v>
      </c>
      <c r="C19" s="6">
        <v>7</v>
      </c>
      <c r="D19" s="6" t="s">
        <v>22</v>
      </c>
      <c r="E19" s="6"/>
      <c r="F19" s="6"/>
      <c r="H19" t="s">
        <v>18</v>
      </c>
      <c r="I19">
        <v>50</v>
      </c>
      <c r="J19" t="s">
        <v>19</v>
      </c>
      <c r="K19" t="s">
        <v>20</v>
      </c>
      <c r="N19">
        <v>126</v>
      </c>
      <c r="O19" s="10">
        <v>50</v>
      </c>
      <c r="P19">
        <v>-5</v>
      </c>
      <c r="Q19">
        <v>34</v>
      </c>
    </row>
    <row r="20" ht="27" spans="1:17">
      <c r="A20" s="5" t="s">
        <v>173</v>
      </c>
      <c r="B20" s="6" t="s">
        <v>160</v>
      </c>
      <c r="C20" s="6">
        <v>1</v>
      </c>
      <c r="D20" s="6" t="s">
        <v>22</v>
      </c>
      <c r="E20" s="6"/>
      <c r="F20" s="6"/>
      <c r="H20" t="s">
        <v>18</v>
      </c>
      <c r="I20">
        <v>50</v>
      </c>
      <c r="J20" t="s">
        <v>19</v>
      </c>
      <c r="K20" t="s">
        <v>20</v>
      </c>
      <c r="N20">
        <v>126</v>
      </c>
      <c r="O20" s="10">
        <v>50</v>
      </c>
      <c r="P20">
        <v>-5</v>
      </c>
      <c r="Q20">
        <v>34</v>
      </c>
    </row>
    <row r="21" ht="27" spans="1:17">
      <c r="A21" s="5" t="s">
        <v>163</v>
      </c>
      <c r="B21" s="6" t="s">
        <v>160</v>
      </c>
      <c r="C21" s="6">
        <v>1</v>
      </c>
      <c r="D21" s="6" t="s">
        <v>22</v>
      </c>
      <c r="E21" s="6"/>
      <c r="F21" s="6"/>
      <c r="H21" t="s">
        <v>18</v>
      </c>
      <c r="I21">
        <v>50</v>
      </c>
      <c r="J21" t="s">
        <v>19</v>
      </c>
      <c r="K21" t="s">
        <v>20</v>
      </c>
      <c r="N21">
        <v>126</v>
      </c>
      <c r="O21" s="10">
        <v>50</v>
      </c>
      <c r="P21">
        <v>-5</v>
      </c>
      <c r="Q21">
        <v>34</v>
      </c>
    </row>
    <row r="22" spans="1:17">
      <c r="A22" s="5" t="s">
        <v>174</v>
      </c>
      <c r="B22" s="6" t="s">
        <v>160</v>
      </c>
      <c r="C22" s="6">
        <v>25</v>
      </c>
      <c r="D22" s="6" t="s">
        <v>17</v>
      </c>
      <c r="E22" s="6"/>
      <c r="F22" s="6"/>
      <c r="H22" t="s">
        <v>18</v>
      </c>
      <c r="I22">
        <v>50</v>
      </c>
      <c r="J22" t="s">
        <v>19</v>
      </c>
      <c r="K22" t="s">
        <v>20</v>
      </c>
      <c r="N22">
        <v>126</v>
      </c>
      <c r="O22" s="10">
        <v>50</v>
      </c>
      <c r="P22">
        <v>-5</v>
      </c>
      <c r="Q22">
        <v>34</v>
      </c>
    </row>
    <row r="23" spans="1:17">
      <c r="A23" s="5" t="s">
        <v>175</v>
      </c>
      <c r="B23" s="6" t="s">
        <v>160</v>
      </c>
      <c r="C23" s="6">
        <v>4</v>
      </c>
      <c r="D23" s="6" t="s">
        <v>25</v>
      </c>
      <c r="E23" s="6"/>
      <c r="F23" s="6"/>
      <c r="H23" t="s">
        <v>18</v>
      </c>
      <c r="I23">
        <v>50</v>
      </c>
      <c r="J23" t="s">
        <v>19</v>
      </c>
      <c r="K23" t="s">
        <v>20</v>
      </c>
      <c r="N23">
        <v>126</v>
      </c>
      <c r="O23" s="10">
        <v>50</v>
      </c>
      <c r="P23">
        <v>-5</v>
      </c>
      <c r="Q23">
        <v>34</v>
      </c>
    </row>
    <row r="24" spans="1:17">
      <c r="A24" s="5" t="s">
        <v>176</v>
      </c>
      <c r="B24" s="6" t="s">
        <v>160</v>
      </c>
      <c r="C24" s="6">
        <v>5</v>
      </c>
      <c r="D24" s="6" t="s">
        <v>22</v>
      </c>
      <c r="E24" s="6"/>
      <c r="F24" s="6"/>
      <c r="H24" t="s">
        <v>18</v>
      </c>
      <c r="I24">
        <v>50</v>
      </c>
      <c r="J24" t="s">
        <v>19</v>
      </c>
      <c r="K24" t="s">
        <v>20</v>
      </c>
      <c r="N24">
        <v>126</v>
      </c>
      <c r="O24" s="10">
        <v>50</v>
      </c>
      <c r="P24">
        <v>-5</v>
      </c>
      <c r="Q24">
        <v>34</v>
      </c>
    </row>
    <row r="25" spans="1:17">
      <c r="A25" s="5" t="s">
        <v>177</v>
      </c>
      <c r="B25" s="6" t="s">
        <v>160</v>
      </c>
      <c r="C25" s="6">
        <v>2</v>
      </c>
      <c r="D25" s="6" t="s">
        <v>22</v>
      </c>
      <c r="E25" s="6"/>
      <c r="F25" s="6"/>
      <c r="H25" t="s">
        <v>18</v>
      </c>
      <c r="I25">
        <v>50</v>
      </c>
      <c r="J25" t="s">
        <v>19</v>
      </c>
      <c r="K25" t="s">
        <v>20</v>
      </c>
      <c r="N25">
        <v>126</v>
      </c>
      <c r="O25" s="10">
        <v>50</v>
      </c>
      <c r="P25">
        <v>-5</v>
      </c>
      <c r="Q25">
        <v>34</v>
      </c>
    </row>
    <row r="26" spans="1:17">
      <c r="A26" s="5" t="s">
        <v>178</v>
      </c>
      <c r="B26" s="6" t="s">
        <v>179</v>
      </c>
      <c r="C26" s="6">
        <v>1</v>
      </c>
      <c r="D26" s="6" t="s">
        <v>17</v>
      </c>
      <c r="E26" s="6"/>
      <c r="F26" s="6"/>
      <c r="H26" t="s">
        <v>18</v>
      </c>
      <c r="I26">
        <v>50</v>
      </c>
      <c r="J26" t="s">
        <v>19</v>
      </c>
      <c r="K26" t="s">
        <v>20</v>
      </c>
      <c r="N26">
        <v>75</v>
      </c>
      <c r="O26" s="10">
        <v>50</v>
      </c>
      <c r="P26">
        <v>-5</v>
      </c>
      <c r="Q26">
        <v>32</v>
      </c>
    </row>
    <row r="27" spans="1:17">
      <c r="A27" s="5" t="s">
        <v>180</v>
      </c>
      <c r="B27" s="6" t="s">
        <v>179</v>
      </c>
      <c r="C27" s="6">
        <v>8</v>
      </c>
      <c r="D27" s="6" t="s">
        <v>17</v>
      </c>
      <c r="E27" s="6"/>
      <c r="F27" s="6"/>
      <c r="H27" t="s">
        <v>18</v>
      </c>
      <c r="I27">
        <v>50</v>
      </c>
      <c r="J27" t="s">
        <v>19</v>
      </c>
      <c r="K27" t="s">
        <v>20</v>
      </c>
      <c r="N27">
        <v>75</v>
      </c>
      <c r="O27" s="10">
        <v>50</v>
      </c>
      <c r="P27">
        <v>-5</v>
      </c>
      <c r="Q27">
        <v>32</v>
      </c>
    </row>
    <row r="28" spans="1:6">
      <c r="A28" s="7"/>
      <c r="B28" s="7"/>
      <c r="C28" s="7"/>
      <c r="D28" s="7"/>
      <c r="E28" s="7"/>
      <c r="F28" s="7"/>
    </row>
    <row r="29" spans="1:6">
      <c r="A29" s="8"/>
      <c r="B29" s="9"/>
      <c r="C29" s="9"/>
      <c r="D29" s="9"/>
      <c r="E29" s="9"/>
      <c r="F29" s="9"/>
    </row>
    <row r="30" spans="1:1">
      <c r="A30" s="7"/>
    </row>
    <row r="31" spans="1:1">
      <c r="A31" s="7"/>
    </row>
    <row r="32" spans="1:1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47" spans="1:1">
      <c r="A47" s="7"/>
    </row>
    <row r="48" spans="1:1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一车间待保温工程量</vt:lpstr>
      <vt:lpstr>二车间待保温工程量</vt:lpstr>
      <vt:lpstr>三车间待保冷工程量</vt:lpstr>
      <vt:lpstr>罐区待保温罐体工程量</vt:lpstr>
      <vt:lpstr>罐区收发货待保温工程量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工程部</dc:creator>
  <cp:lastModifiedBy>陈刚</cp:lastModifiedBy>
  <dcterms:created xsi:type="dcterms:W3CDTF">2021-10-25T02:32:00Z</dcterms:created>
  <dcterms:modified xsi:type="dcterms:W3CDTF">2022-01-06T00:34:26Z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85FC2319386542D38BF76DB7D8A05AF2</vt:lpwstr>
  </property>
  <property fmtid="{D5CDD505-2E9C-101B-9397-08002B2CF9AE}" pid="4" name="KSOReadingLayout">
    <vt:bool>true</vt:bool>
  </property>
</Properties>
</file>